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2"/>
  </bookViews>
  <sheets>
    <sheet name="OPĆI DIO" sheetId="1" r:id="rId1"/>
    <sheet name="PLAN PRIHODA " sheetId="2" r:id="rId2"/>
    <sheet name="PLAN RASHODA I IZDATAKA " sheetId="3" r:id="rId3"/>
  </sheets>
  <definedNames>
    <definedName name="Excel_BuiltIn__FilterDatabase" localSheetId="2">'PLAN RASHODA I IZDATAKA '!#REF!</definedName>
    <definedName name="_xlnm.Print_Titles" localSheetId="1">'PLAN PRIHODA '!$1:$1</definedName>
    <definedName name="_xlnm.Print_Titles" localSheetId="2">'PLAN RASHODA I IZDATAKA '!$1:$2</definedName>
    <definedName name="_xlnm.Print_Area" localSheetId="0">'OPĆI DIO'!$A$1:$H$26</definedName>
    <definedName name="_xlnm.Print_Area" localSheetId="1">'PLAN PRIHODA '!$A$1:$L$76</definedName>
    <definedName name="_xlnm.Print_Area" localSheetId="2">'PLAN RASHODA I IZDATAKA '!$A$1:$U$238</definedName>
  </definedNames>
  <calcPr fullCalcOnLoad="1"/>
</workbook>
</file>

<file path=xl/sharedStrings.xml><?xml version="1.0" encoding="utf-8"?>
<sst xmlns="http://schemas.openxmlformats.org/spreadsheetml/2006/main" count="487" uniqueCount="232">
  <si>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</si>
  <si>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</si>
  <si>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</si>
  <si>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</si>
  <si>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</si>
  <si>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</si>
  <si>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</si>
  <si>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 xml:space="preserve">Donacije </t>
  </si>
  <si>
    <t>Prihodi od nefinancijske imovine i nadoknade šteta s osnova osiguranja</t>
  </si>
  <si>
    <t>Dodatna sredstva Grad</t>
  </si>
  <si>
    <t>Namjenski primici od zaduživanja</t>
  </si>
  <si>
    <t>Ukupno (po izvorima)</t>
  </si>
  <si>
    <t>67/Prihodi za finan.rashoda posl.</t>
  </si>
  <si>
    <t>Šifra</t>
  </si>
  <si>
    <t>Naziv</t>
  </si>
  <si>
    <t>decentralizacija MAT</t>
  </si>
  <si>
    <t xml:space="preserve">decentralizacija </t>
  </si>
  <si>
    <t>Tekuće pomoći za mobil.i programe EU</t>
  </si>
  <si>
    <t>Ostali prihodi</t>
  </si>
  <si>
    <t>Prihodi za posebne namjene   HZZO</t>
  </si>
  <si>
    <t>Pomoći  Državni proračun</t>
  </si>
  <si>
    <t>Pomoći  Županijski proračun</t>
  </si>
  <si>
    <t>Refundacij.dnevnica tur.agencija</t>
  </si>
  <si>
    <t>Donacije</t>
  </si>
  <si>
    <t>Opći prihodi i primici Grad Pula plaće p.b.</t>
  </si>
  <si>
    <t>Opći prihodi i primici MZOŠ</t>
  </si>
  <si>
    <t>OŠ KAŠTANJER PULA</t>
  </si>
  <si>
    <t>Program</t>
  </si>
  <si>
    <t>A</t>
  </si>
  <si>
    <t>Aktivnost:decentralizirane funkcije osnovnoškolskog obrazovanja</t>
  </si>
  <si>
    <t>Tekuće pomoći za mobilnost i programe EU</t>
  </si>
  <si>
    <t>Ostali nespomenuti prihodi p.b.</t>
  </si>
  <si>
    <t>Pomoći  Općine</t>
  </si>
  <si>
    <t>Refundacije dnec.tur.agencija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</si>
  <si>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</si>
  <si>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</si>
  <si>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</si>
  <si>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</si>
  <si>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</si>
  <si>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</si>
  <si>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</si>
  <si>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</si>
  <si>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Stručno usavršavanje</t>
  </si>
  <si>
    <t>Rashodi za meterijal i energiju</t>
  </si>
  <si>
    <t>Uredski mati ostal.mat.</t>
  </si>
  <si>
    <t>Mat.i sirovine za šk.</t>
  </si>
  <si>
    <t>Energija</t>
  </si>
  <si>
    <t>Mat.i djel. za tek.i inv.</t>
  </si>
  <si>
    <t>Sitni inventar</t>
  </si>
  <si>
    <t>Sl.rad.obuća i odjeća</t>
  </si>
  <si>
    <t>Rashodi za usluge</t>
  </si>
  <si>
    <t>Usluge tel.poš.i prijev.</t>
  </si>
  <si>
    <t>Usluge tekućeg i inv.od.</t>
  </si>
  <si>
    <t>Usluge  promidž.i inf.</t>
  </si>
  <si>
    <t>Komunalne usluge</t>
  </si>
  <si>
    <t>Zakupnine i najamnine</t>
  </si>
  <si>
    <t>Zdrastvene usluge</t>
  </si>
  <si>
    <t>Intelektualne i os.usluge</t>
  </si>
  <si>
    <t>Računalne usluge</t>
  </si>
  <si>
    <t>Ostale usluge</t>
  </si>
  <si>
    <t>Ostali nespomenuti rashodi poslovanja</t>
  </si>
  <si>
    <t>Premija osiguranja</t>
  </si>
  <si>
    <t>Reprezentacija</t>
  </si>
  <si>
    <t>Članarine</t>
  </si>
  <si>
    <t>Ostali nespomenuti rash.</t>
  </si>
  <si>
    <t>Financijski  rashodi</t>
  </si>
  <si>
    <t>Ostali financijski rashodi</t>
  </si>
  <si>
    <t>Usluge plat. prometa</t>
  </si>
  <si>
    <t>Zatezne kamate</t>
  </si>
  <si>
    <t>Rashodi za nabavu nefinancijske imovine</t>
  </si>
  <si>
    <t>Rashodi za nabavu proizvedene dugotrajne  imovine</t>
  </si>
  <si>
    <t>Građevinski objekti</t>
  </si>
  <si>
    <t>Poslovni objekti</t>
  </si>
  <si>
    <t>Postrojenja i oprema</t>
  </si>
  <si>
    <t>Oprema za održ.i zaštitu</t>
  </si>
  <si>
    <t>UKUPNO</t>
  </si>
  <si>
    <t>Aktivnost produženog boravka</t>
  </si>
  <si>
    <t>Pomoći  Općine p.b.plaća</t>
  </si>
  <si>
    <t>Ref.dnevnica turist.agencija</t>
  </si>
  <si>
    <t xml:space="preserve">Opći prihodi i primici Grad Pula plaće p.b. </t>
  </si>
  <si>
    <t>Ostali rasho. za zapos.</t>
  </si>
  <si>
    <t>Doprinosi za zdrastvo</t>
  </si>
  <si>
    <t>Doprinosi za zapoš.</t>
  </si>
  <si>
    <t>Naknada za prijevoz</t>
  </si>
  <si>
    <t>Stručno usavršavanje zaposlenika</t>
  </si>
  <si>
    <t>Uredski materijal i ostali mater.rashodi</t>
  </si>
  <si>
    <t>Ostali nespomenuti rashodi poslo.</t>
  </si>
  <si>
    <t>Instrumenti,uređaji,strojevi</t>
  </si>
  <si>
    <t>Glazbeni i sportska oprema</t>
  </si>
  <si>
    <t>Uređaji,strojevi i oprema</t>
  </si>
  <si>
    <t>Nematerijalna proizvedena imovina</t>
  </si>
  <si>
    <t>Ulaganje u računal.programe</t>
  </si>
  <si>
    <t>Knjige, umj.djela,ostale izložb.vrijed.</t>
  </si>
  <si>
    <t>Knjige u knjižnici</t>
  </si>
  <si>
    <t>Aktivnost :prihodi i rashodi  ostalo škola</t>
  </si>
  <si>
    <t>decentralizacija MT</t>
  </si>
  <si>
    <t>decentralizacija</t>
  </si>
  <si>
    <t>Ostali nespomenuti prihodi za š.k.</t>
  </si>
  <si>
    <t xml:space="preserve">Ref.dnevnica od turist.agencija </t>
  </si>
  <si>
    <t>Doprinosi za zdravstvo</t>
  </si>
  <si>
    <t>Naknade troš.osobama izvan rad.odnosa</t>
  </si>
  <si>
    <t>Instrumenti ,uređaji,strojevi</t>
  </si>
  <si>
    <t>Glazbena i sportska oprema</t>
  </si>
  <si>
    <t>Uređaji ,strojevi i oprema</t>
  </si>
  <si>
    <t>Aktivnost :socijalni program</t>
  </si>
  <si>
    <t>Refundacija dnevnica tur.agencija</t>
  </si>
  <si>
    <t>Dodatna sredstva Grad SOCIJALA</t>
  </si>
  <si>
    <t>Materijal i sirovine</t>
  </si>
  <si>
    <t xml:space="preserve">Pomoći od EU i od proračuna koji ima nije nadležan </t>
  </si>
  <si>
    <t>66/Prihodi od pruženih usluga</t>
  </si>
  <si>
    <t>67/prihodi za finan.ras.posl.</t>
  </si>
  <si>
    <t>63/Prihodi od agencija za mob.EU i drugi pror.</t>
  </si>
  <si>
    <t xml:space="preserve">Pomoći od EU i pomoći od proračuna koji im nije nadležan </t>
  </si>
  <si>
    <t xml:space="preserve">64/ Prihodi od nefinancijske imovine </t>
  </si>
  <si>
    <t>72/Prihodi za finan.ras.nef.imovine</t>
  </si>
  <si>
    <t>Plaće za redovan rad</t>
  </si>
  <si>
    <t>Službena radna i zaštitna odjeća i ob.</t>
  </si>
  <si>
    <t>Naknade trošk.osobama izvan rad.od</t>
  </si>
  <si>
    <t>Naknade troškova osob.izvan rad.od</t>
  </si>
  <si>
    <t>Ostali nesp.rashodi poslovanja</t>
  </si>
  <si>
    <t>Komunikacijska oprema</t>
  </si>
  <si>
    <t>Zdravstvene usluge</t>
  </si>
  <si>
    <t xml:space="preserve">Intelektulane usluge </t>
  </si>
  <si>
    <t>Plaće za prekovremeni rad</t>
  </si>
  <si>
    <t>Plaće za posebne uvjete rada</t>
  </si>
  <si>
    <t>65264/ostali nespo. prihodi-sufin.</t>
  </si>
  <si>
    <t>63811/ Tekuće pomoći id drž.pror.EU( mob.EU)</t>
  </si>
  <si>
    <t>63414/Prihodi.za pos.namjene HZZ</t>
  </si>
  <si>
    <t>65269 Ostali nespom. Prihodi-agencije</t>
  </si>
  <si>
    <t>65269/Ostali nespo.pihodi</t>
  </si>
  <si>
    <t>66151/Prihodi od pruž.usluga</t>
  </si>
  <si>
    <t>63511/Pomoći izravnanja za decentr.funkcije</t>
  </si>
  <si>
    <t>64222/Prihodi od nefinancijske imovine</t>
  </si>
  <si>
    <t>63812/Kapitalne pom.id drž.pror.EU</t>
  </si>
  <si>
    <t>66323/Kapitalne donacije</t>
  </si>
  <si>
    <t>66313/Tekuće donacije</t>
  </si>
  <si>
    <t>63611/Prihodi općinski proračun</t>
  </si>
  <si>
    <t>63611/Prihodi županijski proračun</t>
  </si>
  <si>
    <t>63612/Prihodi državnI proračuna</t>
  </si>
  <si>
    <t>63/Županijski proračun</t>
  </si>
  <si>
    <t xml:space="preserve">66/Kapitalne donacije </t>
  </si>
  <si>
    <t>66/Tekuće donacije</t>
  </si>
  <si>
    <t>65/Prihodi refundacija šteta</t>
  </si>
  <si>
    <t>65/Ostali nesp.prihodi-agencija</t>
  </si>
  <si>
    <t>65/Prihodi od sufinan.</t>
  </si>
  <si>
    <t>63/Prihodi od HZZ</t>
  </si>
  <si>
    <t>65/Ostali nesp.prihod</t>
  </si>
  <si>
    <t>63/Državni proračun</t>
  </si>
  <si>
    <t>67111/Prihodi gradski pror+socijala</t>
  </si>
  <si>
    <t xml:space="preserve">67111/Prihodi za fin.ras.poslovanja </t>
  </si>
  <si>
    <t>63/Općinski proračun</t>
  </si>
  <si>
    <t>Enegija</t>
  </si>
  <si>
    <t>Usluge promidžbe i informiranja</t>
  </si>
  <si>
    <t>Zdravstvene i veterinarske usluge</t>
  </si>
  <si>
    <t>Pristojbe i naknade</t>
  </si>
  <si>
    <t>Bankarske usluge i usluge platnog prometa</t>
  </si>
  <si>
    <t>Inteektualne i osobne usluge</t>
  </si>
  <si>
    <t>Premije osiguranja</t>
  </si>
  <si>
    <t>Članarine i norme</t>
  </si>
  <si>
    <t xml:space="preserve">Uredska oprema i  namještaj </t>
  </si>
  <si>
    <t>Oprema za održavanje i  zaštitu</t>
  </si>
  <si>
    <t>Mat.i djel. za tek.i inv.održavanje</t>
  </si>
  <si>
    <t>Usluge tekućeg i inv.održavanja</t>
  </si>
  <si>
    <t>Uredski mat. i ostal.mat.rashodi</t>
  </si>
  <si>
    <t>Ostali nespomenuti rashodi poslov.</t>
  </si>
  <si>
    <t>Službena,radna i zaštit.odjeća i obuća</t>
  </si>
  <si>
    <t>Usluge tel.poš.i prijevoza</t>
  </si>
  <si>
    <t>Intelektualne i osobne usluge</t>
  </si>
  <si>
    <t>Naknade trošk.osoba.izvan radn.odn.</t>
  </si>
  <si>
    <t>Uredska oprema i namještaj</t>
  </si>
  <si>
    <t>Oprema za održavanje i zaštitu</t>
  </si>
  <si>
    <t xml:space="preserve">Opći prihodi i primici Grad Pula </t>
  </si>
  <si>
    <t>Doprinosi za zdravstvo osigiuranje</t>
  </si>
  <si>
    <t>Doprinosi za zapošljavanje</t>
  </si>
  <si>
    <t>Aktivnost :Zajedno do znanja II</t>
  </si>
  <si>
    <t>Opći prihodi i primici Grad Pula socijala</t>
  </si>
  <si>
    <t>Ostale naknade troško. zaposlenima</t>
  </si>
  <si>
    <t>Ostale naknade troškova zaposlen.</t>
  </si>
  <si>
    <t>Naknade građanima i kućanstvima</t>
  </si>
  <si>
    <t>Licence</t>
  </si>
  <si>
    <t>Donacijo od Zaklade Hrvatska za djecu</t>
  </si>
  <si>
    <t>Dodatna sredstva Grad Pomoći za projekt skolska shema</t>
  </si>
  <si>
    <t xml:space="preserve">Opći prihodi i primici MZOŠ </t>
  </si>
  <si>
    <t>SVEUKUPNO</t>
  </si>
  <si>
    <t>2021.</t>
  </si>
  <si>
    <t>Ukupno prihodi i primici za 2021.</t>
  </si>
  <si>
    <t>Rashodi za nabavu neproizvedene dugotrajne imovine</t>
  </si>
  <si>
    <t>Nematerijalna imovina</t>
  </si>
  <si>
    <t>Ostale naknade građanima i kućanstvima</t>
  </si>
  <si>
    <t xml:space="preserve">Naknade građanima i kućanstv.u naravi  </t>
  </si>
  <si>
    <t>PROJEKCIJA PLANA ZA 2022.</t>
  </si>
  <si>
    <t>Naknade građanima i kućanstv.u nov.</t>
  </si>
  <si>
    <t>Ostale naknade građ.i kuća.iz pro</t>
  </si>
  <si>
    <t xml:space="preserve"> Aktivnost:   Administrativno,tehničko i stručno osoblje</t>
  </si>
  <si>
    <t>Ostali nespomen.rashodi poslov.</t>
  </si>
  <si>
    <t>2022.</t>
  </si>
  <si>
    <t>Ukupno prihodi i primici za 2022.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</si>
  <si>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</si>
  <si>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</si>
  <si>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</si>
  <si>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</si>
  <si>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</si>
  <si>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</si>
  <si>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</si>
  <si>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</si>
  <si>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UKUPAN DONOS VIŠKA/MANJKA IZ PRETHODNE(IH)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</si>
  <si>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</si>
  <si>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</si>
  <si>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</si>
  <si>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</si>
  <si>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FINANCIJSKI  PLAN  RASHODA I IZDATAKA ZA 2021 SA PROJEKCIJAMA 2022,2023 </t>
  </si>
  <si>
    <t>PRIJEDLOG PLANA ZA 2021.</t>
  </si>
  <si>
    <t>PROJEKCIJA PLANA ZA 2023.</t>
  </si>
  <si>
    <t>PULA  21.12.2020.</t>
  </si>
  <si>
    <t>Negativne tečajne razlike i razlike zbog primjene valutne klauzule</t>
  </si>
  <si>
    <t>Naknada za prijevoz,rad na terenu i odvojeni život</t>
  </si>
  <si>
    <t>Negativne tečajne razlike i razlike zbog primjene valutne kluzule</t>
  </si>
  <si>
    <t>Naknada za prijevoz,za rad na terenu i odvojeni život</t>
  </si>
  <si>
    <t>Dodatna sredstva Grad+pisarnica+višak 2020</t>
  </si>
  <si>
    <t>Dodatna sredstva Grad+socijala+pisarnica+višak2020</t>
  </si>
  <si>
    <t xml:space="preserve">Naknade građanima i kućanstv.u novcu  </t>
  </si>
  <si>
    <t>2023.</t>
  </si>
  <si>
    <t>Ukupno prihodi i primici za 2023.</t>
  </si>
  <si>
    <t>63622/Prihodi državnI proračuna</t>
  </si>
  <si>
    <t>66312/Tekuće donacije neprofitnh organizacija</t>
  </si>
  <si>
    <t>72111/Prih.za fin.ras.nab.nef.imov./prihodi od stanova</t>
  </si>
  <si>
    <t>65267/pr.ref.štete od osiguranja/</t>
  </si>
  <si>
    <t>PRIJEDLOG FINANCIJSKOG PLANA OSNOVNE ŠKOLE KAŠTANJER  ZA 2021. I                                                                                                                                                PROJEKCIJA PLANA ZA  2022. I 2023. GODINU</t>
  </si>
  <si>
    <t>VIŠAK/MANJAK IZ PRETHODNE(IH) GODINE KOJI ĆE SE POKRITI/RASPOREDITI U RAZDOBLJU 2021.-2023.</t>
  </si>
  <si>
    <t>Prijedlog plana 
za 2021.</t>
  </si>
  <si>
    <t>Projekcija plana
za 2022.</t>
  </si>
  <si>
    <t>Projekcija plana 
za 2023.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</si>
</sst>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\-??_);_(@_)"/>
    <numFmt numFmtId="165" formatCode="#,##0.000"/>
    <numFmt numFmtId="166" formatCode="#,##0\ &quot;kn&quot;"/>
  </numFmts>
  <fonts count="68">
    <font>
      <sz val="10"/>
      <color indexed="8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color indexed="3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30"/>
      <name val="Arial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35" borderId="2" applyNumberFormat="0" applyAlignment="0" applyProtection="0"/>
    <xf numFmtId="0" fontId="6" fillId="36" borderId="3" applyNumberFormat="0" applyAlignment="0" applyProtection="0"/>
    <xf numFmtId="0" fontId="52" fillId="3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2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60" fillId="46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61" fillId="0" borderId="13" applyNumberFormat="0" applyFill="0" applyAlignment="0" applyProtection="0"/>
    <xf numFmtId="0" fontId="62" fillId="47" borderId="1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8" borderId="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</cellStyleXfs>
  <cellXfs count="236">
    <xf numFmtId="0" fontId="0" fillId="0" borderId="0" xfId="0" applyAlignment="1">
      <alignment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17" fillId="35" borderId="17" xfId="0" applyNumberFormat="1" applyFont="1" applyFill="1" applyBorder="1" applyAlignment="1">
      <alignment horizontal="right" vertical="top" wrapText="1"/>
    </xf>
    <xf numFmtId="1" fontId="17" fillId="35" borderId="18" xfId="0" applyNumberFormat="1" applyFont="1" applyFill="1" applyBorder="1" applyAlignment="1">
      <alignment horizontal="left" wrapText="1"/>
    </xf>
    <xf numFmtId="0" fontId="17" fillId="0" borderId="19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20" fillId="0" borderId="25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9" fillId="0" borderId="28" xfId="0" applyFont="1" applyBorder="1" applyAlignment="1">
      <alignment vertical="top" wrapText="1"/>
    </xf>
    <xf numFmtId="3" fontId="1" fillId="0" borderId="29" xfId="0" applyNumberFormat="1" applyFont="1" applyBorder="1" applyAlignment="1">
      <alignment horizontal="right" vertical="center" wrapText="1"/>
    </xf>
    <xf numFmtId="3" fontId="20" fillId="0" borderId="30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3" fontId="20" fillId="0" borderId="30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 wrapText="1"/>
    </xf>
    <xf numFmtId="3" fontId="1" fillId="0" borderId="30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20" fillId="0" borderId="31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 wrapText="1"/>
    </xf>
    <xf numFmtId="3" fontId="1" fillId="0" borderId="33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1" fontId="21" fillId="0" borderId="37" xfId="0" applyNumberFormat="1" applyFont="1" applyBorder="1" applyAlignment="1">
      <alignment wrapText="1"/>
    </xf>
    <xf numFmtId="3" fontId="1" fillId="0" borderId="38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1" fontId="17" fillId="0" borderId="17" xfId="0" applyNumberFormat="1" applyFont="1" applyFill="1" applyBorder="1" applyAlignment="1">
      <alignment horizontal="right" vertical="top" wrapText="1"/>
    </xf>
    <xf numFmtId="1" fontId="17" fillId="0" borderId="18" xfId="0" applyNumberFormat="1" applyFont="1" applyFill="1" applyBorder="1" applyAlignment="1">
      <alignment horizontal="left" wrapText="1"/>
    </xf>
    <xf numFmtId="0" fontId="17" fillId="0" borderId="38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0" fontId="19" fillId="0" borderId="23" xfId="0" applyFont="1" applyBorder="1" applyAlignment="1">
      <alignment horizontal="left" vertical="top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/>
    </xf>
    <xf numFmtId="3" fontId="1" fillId="0" borderId="41" xfId="0" applyNumberFormat="1" applyFont="1" applyBorder="1" applyAlignment="1">
      <alignment horizontal="center" wrapText="1"/>
    </xf>
    <xf numFmtId="3" fontId="1" fillId="0" borderId="41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vertical="top" wrapText="1"/>
    </xf>
    <xf numFmtId="3" fontId="1" fillId="0" borderId="30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19" fillId="0" borderId="28" xfId="0" applyFont="1" applyBorder="1" applyAlignment="1">
      <alignment horizontal="left" vertical="top" wrapText="1"/>
    </xf>
    <xf numFmtId="1" fontId="1" fillId="0" borderId="44" xfId="0" applyNumberFormat="1" applyFont="1" applyBorder="1" applyAlignment="1">
      <alignment wrapText="1"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3" fontId="28" fillId="0" borderId="0" xfId="0" applyNumberFormat="1" applyFont="1" applyFill="1" applyBorder="1" applyAlignment="1" applyProtection="1">
      <alignment/>
      <protection/>
    </xf>
    <xf numFmtId="0" fontId="25" fillId="0" borderId="49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center" vertical="center" wrapText="1"/>
    </xf>
    <xf numFmtId="0" fontId="24" fillId="0" borderId="49" xfId="0" applyNumberFormat="1" applyFont="1" applyFill="1" applyBorder="1" applyAlignment="1" applyProtection="1">
      <alignment horizontal="left" vertical="center"/>
      <protection/>
    </xf>
    <xf numFmtId="3" fontId="15" fillId="0" borderId="0" xfId="0" applyNumberFormat="1" applyFont="1" applyFill="1" applyBorder="1" applyAlignment="1" applyProtection="1">
      <alignment horizontal="left"/>
      <protection/>
    </xf>
    <xf numFmtId="3" fontId="24" fillId="0" borderId="0" xfId="0" applyNumberFormat="1" applyFont="1" applyFill="1" applyBorder="1" applyAlignment="1" applyProtection="1">
      <alignment horizontal="left"/>
      <protection/>
    </xf>
    <xf numFmtId="3" fontId="15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>
      <alignment horizontal="left" vertical="center"/>
    </xf>
    <xf numFmtId="0" fontId="30" fillId="0" borderId="0" xfId="0" applyNumberFormat="1" applyFont="1" applyFill="1" applyBorder="1" applyAlignment="1" applyProtection="1">
      <alignment/>
      <protection/>
    </xf>
    <xf numFmtId="0" fontId="31" fillId="35" borderId="0" xfId="0" applyNumberFormat="1" applyFont="1" applyFill="1" applyBorder="1" applyAlignment="1" applyProtection="1">
      <alignment horizontal="center"/>
      <protection/>
    </xf>
    <xf numFmtId="0" fontId="32" fillId="35" borderId="0" xfId="0" applyNumberFormat="1" applyFont="1" applyFill="1" applyBorder="1" applyAlignment="1" applyProtection="1">
      <alignment wrapText="1"/>
      <protection/>
    </xf>
    <xf numFmtId="0" fontId="32" fillId="35" borderId="0" xfId="0" applyNumberFormat="1" applyFont="1" applyFill="1" applyBorder="1" applyAlignment="1" applyProtection="1">
      <alignment/>
      <protection/>
    </xf>
    <xf numFmtId="0" fontId="33" fillId="35" borderId="3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3" fillId="0" borderId="30" xfId="0" applyNumberFormat="1" applyFont="1" applyFill="1" applyBorder="1" applyAlignment="1" applyProtection="1">
      <alignment horizontal="center"/>
      <protection/>
    </xf>
    <xf numFmtId="0" fontId="34" fillId="0" borderId="30" xfId="0" applyNumberFormat="1" applyFont="1" applyFill="1" applyBorder="1" applyAlignment="1" applyProtection="1">
      <alignment wrapText="1"/>
      <protection/>
    </xf>
    <xf numFmtId="3" fontId="35" fillId="0" borderId="30" xfId="0" applyNumberFormat="1" applyFont="1" applyFill="1" applyBorder="1" applyAlignment="1" applyProtection="1">
      <alignment/>
      <protection/>
    </xf>
    <xf numFmtId="0" fontId="33" fillId="0" borderId="50" xfId="0" applyNumberFormat="1" applyFont="1" applyFill="1" applyBorder="1" applyAlignment="1" applyProtection="1">
      <alignment horizontal="center"/>
      <protection/>
    </xf>
    <xf numFmtId="0" fontId="33" fillId="0" borderId="50" xfId="0" applyNumberFormat="1" applyFont="1" applyFill="1" applyBorder="1" applyAlignment="1" applyProtection="1">
      <alignment wrapText="1"/>
      <protection/>
    </xf>
    <xf numFmtId="3" fontId="21" fillId="0" borderId="50" xfId="0" applyNumberFormat="1" applyFont="1" applyFill="1" applyBorder="1" applyAlignment="1" applyProtection="1">
      <alignment/>
      <protection/>
    </xf>
    <xf numFmtId="0" fontId="33" fillId="0" borderId="41" xfId="0" applyNumberFormat="1" applyFont="1" applyFill="1" applyBorder="1" applyAlignment="1" applyProtection="1">
      <alignment horizontal="center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3" fontId="35" fillId="0" borderId="41" xfId="0" applyNumberFormat="1" applyFont="1" applyFill="1" applyBorder="1" applyAlignment="1" applyProtection="1">
      <alignment/>
      <protection/>
    </xf>
    <xf numFmtId="0" fontId="33" fillId="0" borderId="51" xfId="0" applyNumberFormat="1" applyFont="1" applyFill="1" applyBorder="1" applyAlignment="1" applyProtection="1">
      <alignment horizontal="center"/>
      <protection/>
    </xf>
    <xf numFmtId="0" fontId="33" fillId="0" borderId="51" xfId="0" applyNumberFormat="1" applyFont="1" applyFill="1" applyBorder="1" applyAlignment="1" applyProtection="1">
      <alignment wrapText="1"/>
      <protection/>
    </xf>
    <xf numFmtId="3" fontId="21" fillId="0" borderId="51" xfId="0" applyNumberFormat="1" applyFont="1" applyFill="1" applyBorder="1" applyAlignment="1" applyProtection="1">
      <alignment/>
      <protection/>
    </xf>
    <xf numFmtId="0" fontId="36" fillId="0" borderId="52" xfId="0" applyNumberFormat="1" applyFont="1" applyFill="1" applyBorder="1" applyAlignment="1" applyProtection="1">
      <alignment horizontal="left"/>
      <protection/>
    </xf>
    <xf numFmtId="0" fontId="36" fillId="0" borderId="52" xfId="0" applyNumberFormat="1" applyFont="1" applyFill="1" applyBorder="1" applyAlignment="1" applyProtection="1">
      <alignment wrapText="1"/>
      <protection/>
    </xf>
    <xf numFmtId="0" fontId="33" fillId="0" borderId="41" xfId="0" applyNumberFormat="1" applyFont="1" applyFill="1" applyBorder="1" applyAlignment="1" applyProtection="1">
      <alignment wrapText="1"/>
      <protection/>
    </xf>
    <xf numFmtId="3" fontId="21" fillId="0" borderId="41" xfId="0" applyNumberFormat="1" applyFont="1" applyFill="1" applyBorder="1" applyAlignment="1" applyProtection="1">
      <alignment/>
      <protection/>
    </xf>
    <xf numFmtId="0" fontId="33" fillId="0" borderId="30" xfId="0" applyNumberFormat="1" applyFont="1" applyFill="1" applyBorder="1" applyAlignment="1" applyProtection="1">
      <alignment wrapText="1"/>
      <protection/>
    </xf>
    <xf numFmtId="3" fontId="21" fillId="0" borderId="30" xfId="0" applyNumberFormat="1" applyFont="1" applyFill="1" applyBorder="1" applyAlignment="1" applyProtection="1">
      <alignment/>
      <protection/>
    </xf>
    <xf numFmtId="0" fontId="21" fillId="0" borderId="30" xfId="85" applyNumberFormat="1" applyFont="1" applyFill="1" applyBorder="1" applyAlignment="1" applyProtection="1">
      <alignment horizontal="center" vertical="center" readingOrder="1"/>
      <protection/>
    </xf>
    <xf numFmtId="0" fontId="21" fillId="0" borderId="30" xfId="85" applyNumberFormat="1" applyFont="1" applyFill="1" applyBorder="1" applyAlignment="1" applyProtection="1">
      <alignment horizontal="left" vertical="center" readingOrder="1"/>
      <protection/>
    </xf>
    <xf numFmtId="0" fontId="35" fillId="0" borderId="30" xfId="0" applyNumberFormat="1" applyFont="1" applyBorder="1" applyAlignment="1">
      <alignment horizontal="center"/>
    </xf>
    <xf numFmtId="0" fontId="35" fillId="0" borderId="30" xfId="0" applyNumberFormat="1" applyFont="1" applyBorder="1" applyAlignment="1">
      <alignment/>
    </xf>
    <xf numFmtId="3" fontId="35" fillId="0" borderId="30" xfId="0" applyNumberFormat="1" applyFont="1" applyBorder="1" applyAlignment="1">
      <alignment/>
    </xf>
    <xf numFmtId="0" fontId="21" fillId="0" borderId="30" xfId="0" applyNumberFormat="1" applyFont="1" applyBorder="1" applyAlignment="1">
      <alignment horizontal="center"/>
    </xf>
    <xf numFmtId="0" fontId="21" fillId="0" borderId="30" xfId="0" applyNumberFormat="1" applyFont="1" applyBorder="1" applyAlignment="1">
      <alignment/>
    </xf>
    <xf numFmtId="0" fontId="35" fillId="0" borderId="30" xfId="0" applyNumberFormat="1" applyFont="1" applyBorder="1" applyAlignment="1">
      <alignment/>
    </xf>
    <xf numFmtId="0" fontId="33" fillId="0" borderId="46" xfId="0" applyNumberFormat="1" applyFont="1" applyFill="1" applyBorder="1" applyAlignment="1" applyProtection="1">
      <alignment horizontal="center"/>
      <protection/>
    </xf>
    <xf numFmtId="0" fontId="33" fillId="0" borderId="46" xfId="0" applyNumberFormat="1" applyFont="1" applyFill="1" applyBorder="1" applyAlignment="1" applyProtection="1">
      <alignment wrapText="1"/>
      <protection/>
    </xf>
    <xf numFmtId="3" fontId="21" fillId="0" borderId="46" xfId="0" applyNumberFormat="1" applyFont="1" applyFill="1" applyBorder="1" applyAlignment="1" applyProtection="1">
      <alignment/>
      <protection/>
    </xf>
    <xf numFmtId="0" fontId="34" fillId="0" borderId="46" xfId="0" applyNumberFormat="1" applyFont="1" applyFill="1" applyBorder="1" applyAlignment="1" applyProtection="1">
      <alignment horizontal="center"/>
      <protection/>
    </xf>
    <xf numFmtId="0" fontId="34" fillId="0" borderId="46" xfId="0" applyNumberFormat="1" applyFont="1" applyFill="1" applyBorder="1" applyAlignment="1" applyProtection="1">
      <alignment wrapText="1"/>
      <protection/>
    </xf>
    <xf numFmtId="3" fontId="35" fillId="0" borderId="46" xfId="0" applyNumberFormat="1" applyFont="1" applyFill="1" applyBorder="1" applyAlignment="1" applyProtection="1">
      <alignment/>
      <protection/>
    </xf>
    <xf numFmtId="0" fontId="33" fillId="0" borderId="52" xfId="0" applyNumberFormat="1" applyFont="1" applyFill="1" applyBorder="1" applyAlignment="1" applyProtection="1">
      <alignment horizontal="center"/>
      <protection/>
    </xf>
    <xf numFmtId="0" fontId="33" fillId="0" borderId="52" xfId="0" applyNumberFormat="1" applyFont="1" applyFill="1" applyBorder="1" applyAlignment="1" applyProtection="1">
      <alignment wrapText="1"/>
      <protection/>
    </xf>
    <xf numFmtId="3" fontId="21" fillId="0" borderId="52" xfId="0" applyNumberFormat="1" applyFont="1" applyFill="1" applyBorder="1" applyAlignment="1" applyProtection="1">
      <alignment/>
      <protection/>
    </xf>
    <xf numFmtId="3" fontId="37" fillId="0" borderId="30" xfId="0" applyNumberFormat="1" applyFont="1" applyBorder="1" applyAlignment="1">
      <alignment/>
    </xf>
    <xf numFmtId="3" fontId="34" fillId="0" borderId="30" xfId="0" applyNumberFormat="1" applyFont="1" applyBorder="1" applyAlignment="1">
      <alignment/>
    </xf>
    <xf numFmtId="0" fontId="35" fillId="0" borderId="30" xfId="0" applyNumberFormat="1" applyFont="1" applyBorder="1" applyAlignment="1">
      <alignment horizontal="left"/>
    </xf>
    <xf numFmtId="3" fontId="21" fillId="0" borderId="30" xfId="0" applyNumberFormat="1" applyFont="1" applyBorder="1" applyAlignment="1">
      <alignment/>
    </xf>
    <xf numFmtId="0" fontId="21" fillId="0" borderId="30" xfId="0" applyNumberFormat="1" applyFont="1" applyBorder="1" applyAlignment="1">
      <alignment horizontal="left"/>
    </xf>
    <xf numFmtId="0" fontId="21" fillId="0" borderId="51" xfId="0" applyNumberFormat="1" applyFont="1" applyBorder="1" applyAlignment="1">
      <alignment horizontal="center"/>
    </xf>
    <xf numFmtId="0" fontId="21" fillId="0" borderId="51" xfId="0" applyNumberFormat="1" applyFont="1" applyBorder="1" applyAlignment="1">
      <alignment/>
    </xf>
    <xf numFmtId="0" fontId="35" fillId="0" borderId="51" xfId="0" applyNumberFormat="1" applyFont="1" applyBorder="1" applyAlignment="1">
      <alignment horizontal="center"/>
    </xf>
    <xf numFmtId="0" fontId="35" fillId="0" borderId="51" xfId="0" applyNumberFormat="1" applyFont="1" applyBorder="1" applyAlignment="1">
      <alignment horizontal="left"/>
    </xf>
    <xf numFmtId="3" fontId="35" fillId="0" borderId="51" xfId="0" applyNumberFormat="1" applyFont="1" applyFill="1" applyBorder="1" applyAlignment="1" applyProtection="1">
      <alignment/>
      <protection/>
    </xf>
    <xf numFmtId="3" fontId="35" fillId="0" borderId="51" xfId="0" applyNumberFormat="1" applyFont="1" applyBorder="1" applyAlignment="1">
      <alignment/>
    </xf>
    <xf numFmtId="0" fontId="34" fillId="0" borderId="52" xfId="0" applyNumberFormat="1" applyFont="1" applyFill="1" applyBorder="1" applyAlignment="1" applyProtection="1">
      <alignment horizontal="center"/>
      <protection/>
    </xf>
    <xf numFmtId="0" fontId="34" fillId="0" borderId="41" xfId="0" applyNumberFormat="1" applyFont="1" applyFill="1" applyBorder="1" applyAlignment="1" applyProtection="1">
      <alignment horizontal="center"/>
      <protection/>
    </xf>
    <xf numFmtId="0" fontId="34" fillId="0" borderId="51" xfId="0" applyNumberFormat="1" applyFont="1" applyFill="1" applyBorder="1" applyAlignment="1" applyProtection="1">
      <alignment wrapText="1"/>
      <protection/>
    </xf>
    <xf numFmtId="0" fontId="33" fillId="0" borderId="52" xfId="0" applyNumberFormat="1" applyFont="1" applyFill="1" applyBorder="1" applyAlignment="1" applyProtection="1">
      <alignment horizontal="left"/>
      <protection/>
    </xf>
    <xf numFmtId="0" fontId="33" fillId="35" borderId="52" xfId="0" applyNumberFormat="1" applyFont="1" applyFill="1" applyBorder="1" applyAlignment="1" applyProtection="1">
      <alignment horizontal="center" vertical="center" wrapText="1"/>
      <protection/>
    </xf>
    <xf numFmtId="0" fontId="24" fillId="0" borderId="30" xfId="0" applyNumberFormat="1" applyFont="1" applyFill="1" applyBorder="1" applyAlignment="1" applyProtection="1">
      <alignment/>
      <protection/>
    </xf>
    <xf numFmtId="3" fontId="38" fillId="0" borderId="30" xfId="0" applyNumberFormat="1" applyFont="1" applyBorder="1" applyAlignment="1">
      <alignment/>
    </xf>
    <xf numFmtId="0" fontId="34" fillId="0" borderId="30" xfId="0" applyNumberFormat="1" applyFont="1" applyFill="1" applyBorder="1" applyAlignment="1" applyProtection="1">
      <alignment horizontal="center"/>
      <protection/>
    </xf>
    <xf numFmtId="0" fontId="21" fillId="0" borderId="51" xfId="0" applyNumberFormat="1" applyFont="1" applyBorder="1" applyAlignment="1">
      <alignment horizontal="left"/>
    </xf>
    <xf numFmtId="3" fontId="21" fillId="0" borderId="53" xfId="0" applyNumberFormat="1" applyFont="1" applyFill="1" applyBorder="1" applyAlignment="1" applyProtection="1">
      <alignment/>
      <protection/>
    </xf>
    <xf numFmtId="3" fontId="21" fillId="0" borderId="47" xfId="0" applyNumberFormat="1" applyFont="1" applyFill="1" applyBorder="1" applyAlignment="1" applyProtection="1">
      <alignment/>
      <protection/>
    </xf>
    <xf numFmtId="3" fontId="21" fillId="0" borderId="54" xfId="0" applyNumberFormat="1" applyFont="1" applyFill="1" applyBorder="1" applyAlignment="1" applyProtection="1">
      <alignment/>
      <protection/>
    </xf>
    <xf numFmtId="3" fontId="21" fillId="0" borderId="55" xfId="0" applyNumberFormat="1" applyFont="1" applyFill="1" applyBorder="1" applyAlignment="1" applyProtection="1">
      <alignment/>
      <protection/>
    </xf>
    <xf numFmtId="3" fontId="21" fillId="0" borderId="45" xfId="0" applyNumberFormat="1" applyFont="1" applyFill="1" applyBorder="1" applyAlignment="1" applyProtection="1">
      <alignment/>
      <protection/>
    </xf>
    <xf numFmtId="3" fontId="35" fillId="0" borderId="30" xfId="0" applyNumberFormat="1" applyFont="1" applyBorder="1" applyAlignment="1">
      <alignment vertical="center"/>
    </xf>
    <xf numFmtId="0" fontId="35" fillId="0" borderId="52" xfId="0" applyNumberFormat="1" applyFont="1" applyBorder="1" applyAlignment="1">
      <alignment horizontal="center" vertical="center"/>
    </xf>
    <xf numFmtId="0" fontId="21" fillId="0" borderId="52" xfId="0" applyNumberFormat="1" applyFont="1" applyBorder="1" applyAlignment="1">
      <alignment/>
    </xf>
    <xf numFmtId="3" fontId="35" fillId="0" borderId="52" xfId="0" applyNumberFormat="1" applyFont="1" applyBorder="1" applyAlignment="1">
      <alignment vertical="center"/>
    </xf>
    <xf numFmtId="3" fontId="35" fillId="0" borderId="52" xfId="0" applyNumberFormat="1" applyFont="1" applyFill="1" applyBorder="1" applyAlignment="1" applyProtection="1">
      <alignment/>
      <protection/>
    </xf>
    <xf numFmtId="3" fontId="21" fillId="0" borderId="52" xfId="0" applyNumberFormat="1" applyFont="1" applyBorder="1" applyAlignment="1">
      <alignment vertical="center"/>
    </xf>
    <xf numFmtId="0" fontId="35" fillId="0" borderId="46" xfId="0" applyNumberFormat="1" applyFont="1" applyBorder="1" applyAlignment="1">
      <alignment horizontal="center" vertical="center"/>
    </xf>
    <xf numFmtId="0" fontId="35" fillId="0" borderId="46" xfId="0" applyNumberFormat="1" applyFont="1" applyBorder="1" applyAlignment="1">
      <alignment/>
    </xf>
    <xf numFmtId="3" fontId="35" fillId="0" borderId="46" xfId="0" applyNumberFormat="1" applyFont="1" applyBorder="1" applyAlignment="1">
      <alignment vertical="center"/>
    </xf>
    <xf numFmtId="3" fontId="67" fillId="0" borderId="30" xfId="0" applyNumberFormat="1" applyFont="1" applyBorder="1" applyAlignment="1">
      <alignment horizontal="right"/>
    </xf>
    <xf numFmtId="3" fontId="34" fillId="0" borderId="30" xfId="0" applyNumberFormat="1" applyFont="1" applyFill="1" applyBorder="1" applyAlignment="1" applyProtection="1">
      <alignment/>
      <protection/>
    </xf>
    <xf numFmtId="3" fontId="33" fillId="0" borderId="30" xfId="0" applyNumberFormat="1" applyFont="1" applyBorder="1" applyAlignment="1">
      <alignment/>
    </xf>
    <xf numFmtId="0" fontId="19" fillId="0" borderId="28" xfId="0" applyFont="1" applyBorder="1" applyAlignment="1">
      <alignment horizontal="left" wrapText="1"/>
    </xf>
    <xf numFmtId="3" fontId="1" fillId="0" borderId="41" xfId="0" applyNumberFormat="1" applyFont="1" applyBorder="1" applyAlignment="1">
      <alignment horizontal="right" wrapText="1"/>
    </xf>
    <xf numFmtId="3" fontId="35" fillId="0" borderId="47" xfId="0" applyNumberFormat="1" applyFont="1" applyBorder="1" applyAlignment="1">
      <alignment vertical="center"/>
    </xf>
    <xf numFmtId="3" fontId="35" fillId="0" borderId="56" xfId="0" applyNumberFormat="1" applyFont="1" applyBorder="1" applyAlignment="1">
      <alignment vertical="center"/>
    </xf>
    <xf numFmtId="3" fontId="35" fillId="0" borderId="57" xfId="0" applyNumberFormat="1" applyFont="1" applyBorder="1" applyAlignment="1">
      <alignment vertical="center"/>
    </xf>
    <xf numFmtId="4" fontId="35" fillId="0" borderId="30" xfId="0" applyNumberFormat="1" applyFont="1" applyFill="1" applyBorder="1" applyAlignment="1" applyProtection="1">
      <alignment/>
      <protection/>
    </xf>
    <xf numFmtId="4" fontId="21" fillId="0" borderId="30" xfId="0" applyNumberFormat="1" applyFont="1" applyFill="1" applyBorder="1" applyAlignment="1" applyProtection="1">
      <alignment/>
      <protection/>
    </xf>
    <xf numFmtId="4" fontId="21" fillId="0" borderId="5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35" fillId="0" borderId="50" xfId="0" applyNumberFormat="1" applyFont="1" applyBorder="1" applyAlignment="1">
      <alignment horizontal="center" vertical="center"/>
    </xf>
    <xf numFmtId="3" fontId="35" fillId="0" borderId="50" xfId="0" applyNumberFormat="1" applyFont="1" applyFill="1" applyBorder="1" applyAlignment="1" applyProtection="1">
      <alignment/>
      <protection/>
    </xf>
    <xf numFmtId="3" fontId="35" fillId="0" borderId="50" xfId="0" applyNumberFormat="1" applyFont="1" applyBorder="1" applyAlignment="1">
      <alignment vertical="center"/>
    </xf>
    <xf numFmtId="0" fontId="21" fillId="0" borderId="30" xfId="0" applyNumberFormat="1" applyFont="1" applyBorder="1" applyAlignment="1">
      <alignment horizontal="center" vertical="center"/>
    </xf>
    <xf numFmtId="0" fontId="21" fillId="0" borderId="58" xfId="0" applyNumberFormat="1" applyFont="1" applyBorder="1" applyAlignment="1">
      <alignment/>
    </xf>
    <xf numFmtId="0" fontId="35" fillId="0" borderId="58" xfId="0" applyNumberFormat="1" applyFont="1" applyBorder="1" applyAlignment="1">
      <alignment horizontal="center" vertical="center"/>
    </xf>
    <xf numFmtId="3" fontId="21" fillId="0" borderId="58" xfId="0" applyNumberFormat="1" applyFont="1" applyFill="1" applyBorder="1" applyAlignment="1" applyProtection="1">
      <alignment/>
      <protection/>
    </xf>
    <xf numFmtId="3" fontId="35" fillId="0" borderId="58" xfId="0" applyNumberFormat="1" applyFont="1" applyBorder="1" applyAlignment="1">
      <alignment vertical="center"/>
    </xf>
    <xf numFmtId="3" fontId="35" fillId="0" borderId="58" xfId="0" applyNumberFormat="1" applyFont="1" applyFill="1" applyBorder="1" applyAlignment="1" applyProtection="1">
      <alignment/>
      <protection/>
    </xf>
    <xf numFmtId="3" fontId="21" fillId="0" borderId="58" xfId="0" applyNumberFormat="1" applyFont="1" applyBorder="1" applyAlignment="1">
      <alignment vertical="center"/>
    </xf>
    <xf numFmtId="3" fontId="21" fillId="0" borderId="30" xfId="0" applyNumberFormat="1" applyFont="1" applyBorder="1" applyAlignment="1">
      <alignment vertical="center"/>
    </xf>
    <xf numFmtId="3" fontId="33" fillId="35" borderId="52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29" fillId="0" borderId="59" xfId="0" applyFont="1" applyBorder="1" applyAlignment="1" quotePrefix="1">
      <alignment horizontal="left" wrapText="1"/>
    </xf>
    <xf numFmtId="0" fontId="29" fillId="0" borderId="60" xfId="0" applyFont="1" applyBorder="1" applyAlignment="1" quotePrefix="1">
      <alignment horizontal="left" wrapText="1"/>
    </xf>
    <xf numFmtId="0" fontId="29" fillId="0" borderId="60" xfId="0" applyFont="1" applyBorder="1" applyAlignment="1" quotePrefix="1">
      <alignment horizontal="center" wrapText="1"/>
    </xf>
    <xf numFmtId="0" fontId="29" fillId="0" borderId="60" xfId="0" applyNumberFormat="1" applyFont="1" applyFill="1" applyBorder="1" applyAlignment="1" applyProtection="1" quotePrefix="1">
      <alignment horizontal="left"/>
      <protection/>
    </xf>
    <xf numFmtId="0" fontId="24" fillId="0" borderId="61" xfId="0" applyNumberFormat="1" applyFont="1" applyFill="1" applyBorder="1" applyAlignment="1" applyProtection="1">
      <alignment horizontal="center" wrapText="1"/>
      <protection/>
    </xf>
    <xf numFmtId="0" fontId="24" fillId="0" borderId="61" xfId="0" applyNumberFormat="1" applyFont="1" applyFill="1" applyBorder="1" applyAlignment="1" applyProtection="1">
      <alignment horizontal="center" vertical="center" wrapText="1"/>
      <protection/>
    </xf>
    <xf numFmtId="0" fontId="1" fillId="0" borderId="60" xfId="0" applyNumberFormat="1" applyFont="1" applyFill="1" applyBorder="1" applyAlignment="1" applyProtection="1">
      <alignment/>
      <protection/>
    </xf>
    <xf numFmtId="3" fontId="24" fillId="0" borderId="61" xfId="0" applyNumberFormat="1" applyFont="1" applyFill="1" applyBorder="1" applyAlignment="1" applyProtection="1">
      <alignment horizontal="center" wrapText="1"/>
      <protection/>
    </xf>
    <xf numFmtId="3" fontId="24" fillId="0" borderId="61" xfId="0" applyNumberFormat="1" applyFont="1" applyBorder="1" applyAlignment="1">
      <alignment horizontal="center"/>
    </xf>
    <xf numFmtId="0" fontId="18" fillId="0" borderId="59" xfId="0" applyFont="1" applyBorder="1" applyAlignment="1">
      <alignment horizontal="left"/>
    </xf>
    <xf numFmtId="3" fontId="29" fillId="0" borderId="61" xfId="0" applyNumberFormat="1" applyFont="1" applyFill="1" applyBorder="1" applyAlignment="1" applyProtection="1">
      <alignment horizontal="right" wrapText="1"/>
      <protection/>
    </xf>
    <xf numFmtId="0" fontId="39" fillId="0" borderId="60" xfId="0" applyNumberFormat="1" applyFont="1" applyFill="1" applyBorder="1" applyAlignment="1" applyProtection="1">
      <alignment wrapText="1"/>
      <protection/>
    </xf>
    <xf numFmtId="3" fontId="29" fillId="0" borderId="59" xfId="0" applyNumberFormat="1" applyFont="1" applyBorder="1" applyAlignment="1">
      <alignment horizontal="right"/>
    </xf>
    <xf numFmtId="3" fontId="29" fillId="0" borderId="61" xfId="0" applyNumberFormat="1" applyFont="1" applyBorder="1" applyAlignment="1">
      <alignment horizontal="right"/>
    </xf>
    <xf numFmtId="0" fontId="29" fillId="0" borderId="60" xfId="0" applyFont="1" applyBorder="1" applyAlignment="1" quotePrefix="1">
      <alignment horizontal="left"/>
    </xf>
    <xf numFmtId="0" fontId="29" fillId="0" borderId="60" xfId="0" applyNumberFormat="1" applyFont="1" applyFill="1" applyBorder="1" applyAlignment="1" applyProtection="1">
      <alignment wrapText="1"/>
      <protection/>
    </xf>
    <xf numFmtId="0" fontId="39" fillId="0" borderId="60" xfId="0" applyNumberFormat="1" applyFont="1" applyFill="1" applyBorder="1" applyAlignment="1" applyProtection="1">
      <alignment horizontal="center" wrapText="1"/>
      <protection/>
    </xf>
    <xf numFmtId="0" fontId="30" fillId="0" borderId="61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 quotePrefix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3" fontId="29" fillId="0" borderId="60" xfId="0" applyNumberFormat="1" applyFont="1" applyBorder="1" applyAlignment="1">
      <alignment horizontal="right"/>
    </xf>
    <xf numFmtId="0" fontId="35" fillId="0" borderId="30" xfId="0" applyNumberFormat="1" applyFont="1" applyBorder="1" applyAlignment="1">
      <alignment wrapText="1"/>
    </xf>
    <xf numFmtId="0" fontId="19" fillId="0" borderId="62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8" fillId="0" borderId="59" xfId="0" applyNumberFormat="1" applyFont="1" applyFill="1" applyBorder="1" applyAlignment="1" applyProtection="1">
      <alignment horizontal="left" wrapText="1"/>
      <protection/>
    </xf>
    <xf numFmtId="0" fontId="40" fillId="0" borderId="60" xfId="0" applyNumberFormat="1" applyFont="1" applyFill="1" applyBorder="1" applyAlignment="1" applyProtection="1">
      <alignment wrapText="1"/>
      <protection/>
    </xf>
    <xf numFmtId="0" fontId="18" fillId="0" borderId="59" xfId="0" applyNumberFormat="1" applyFont="1" applyFill="1" applyBorder="1" applyAlignment="1" applyProtection="1" quotePrefix="1">
      <alignment horizontal="left" wrapText="1"/>
      <protection/>
    </xf>
    <xf numFmtId="0" fontId="1" fillId="0" borderId="60" xfId="0" applyNumberFormat="1" applyFont="1" applyFill="1" applyBorder="1" applyAlignment="1" applyProtection="1">
      <alignment wrapText="1"/>
      <protection/>
    </xf>
    <xf numFmtId="0" fontId="18" fillId="0" borderId="59" xfId="0" applyFont="1" applyBorder="1" applyAlignment="1" quotePrefix="1">
      <alignment horizontal="left"/>
    </xf>
    <xf numFmtId="0" fontId="1" fillId="0" borderId="6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9" fillId="0" borderId="59" xfId="0" applyNumberFormat="1" applyFont="1" applyFill="1" applyBorder="1" applyAlignment="1" applyProtection="1">
      <alignment horizontal="left" wrapText="1"/>
      <protection/>
    </xf>
    <xf numFmtId="0" fontId="39" fillId="0" borderId="60" xfId="0" applyNumberFormat="1" applyFont="1" applyFill="1" applyBorder="1" applyAlignment="1" applyProtection="1">
      <alignment wrapText="1"/>
      <protection/>
    </xf>
    <xf numFmtId="0" fontId="15" fillId="0" borderId="6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9" fillId="0" borderId="59" xfId="0" applyNumberFormat="1" applyFont="1" applyFill="1" applyBorder="1" applyAlignment="1" applyProtection="1">
      <alignment horizontal="left" vertical="top" wrapText="1"/>
      <protection/>
    </xf>
    <xf numFmtId="0" fontId="0" fillId="0" borderId="60" xfId="0" applyBorder="1" applyAlignment="1">
      <alignment vertical="top"/>
    </xf>
    <xf numFmtId="0" fontId="0" fillId="0" borderId="63" xfId="0" applyBorder="1" applyAlignment="1">
      <alignment vertical="top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3" fontId="22" fillId="0" borderId="37" xfId="0" applyNumberFormat="1" applyFont="1" applyBorder="1" applyAlignment="1">
      <alignment horizontal="center"/>
    </xf>
    <xf numFmtId="0" fontId="16" fillId="0" borderId="64" xfId="0" applyNumberFormat="1" applyFont="1" applyFill="1" applyBorder="1" applyAlignment="1" applyProtection="1">
      <alignment horizontal="left" wrapText="1"/>
      <protection/>
    </xf>
    <xf numFmtId="0" fontId="18" fillId="0" borderId="37" xfId="0" applyFont="1" applyFill="1" applyBorder="1" applyAlignment="1">
      <alignment horizontal="center" vertical="center"/>
    </xf>
    <xf numFmtId="0" fontId="16" fillId="0" borderId="64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  <cellStyle name="Zarez 2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762000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66800" cy="1047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152400</xdr:rowOff>
    </xdr:from>
    <xdr:to>
      <xdr:col>1</xdr:col>
      <xdr:colOff>9525</xdr:colOff>
      <xdr:row>3</xdr:row>
      <xdr:rowOff>733425</xdr:rowOff>
    </xdr:to>
    <xdr:sp>
      <xdr:nvSpPr>
        <xdr:cNvPr id="2" name="Line 2"/>
        <xdr:cNvSpPr>
          <a:spLocks/>
        </xdr:cNvSpPr>
      </xdr:nvSpPr>
      <xdr:spPr>
        <a:xfrm>
          <a:off x="47625" y="457200"/>
          <a:ext cx="1047750" cy="1047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29</xdr:row>
      <xdr:rowOff>762000</xdr:rowOff>
    </xdr:to>
    <xdr:sp>
      <xdr:nvSpPr>
        <xdr:cNvPr id="3" name="Line 1"/>
        <xdr:cNvSpPr>
          <a:spLocks/>
        </xdr:cNvSpPr>
      </xdr:nvSpPr>
      <xdr:spPr>
        <a:xfrm>
          <a:off x="19050" y="7953375"/>
          <a:ext cx="1066800" cy="1047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29</xdr:row>
      <xdr:rowOff>762000</xdr:rowOff>
    </xdr:to>
    <xdr:sp>
      <xdr:nvSpPr>
        <xdr:cNvPr id="4" name="Line 2"/>
        <xdr:cNvSpPr>
          <a:spLocks/>
        </xdr:cNvSpPr>
      </xdr:nvSpPr>
      <xdr:spPr>
        <a:xfrm>
          <a:off x="9525" y="7953375"/>
          <a:ext cx="1047750" cy="1047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19050</xdr:rowOff>
    </xdr:from>
    <xdr:to>
      <xdr:col>1</xdr:col>
      <xdr:colOff>0</xdr:colOff>
      <xdr:row>53</xdr:row>
      <xdr:rowOff>762000</xdr:rowOff>
    </xdr:to>
    <xdr:sp>
      <xdr:nvSpPr>
        <xdr:cNvPr id="5" name="Line 1"/>
        <xdr:cNvSpPr>
          <a:spLocks/>
        </xdr:cNvSpPr>
      </xdr:nvSpPr>
      <xdr:spPr>
        <a:xfrm>
          <a:off x="19050" y="14382750"/>
          <a:ext cx="1066800" cy="1047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19050</xdr:rowOff>
    </xdr:from>
    <xdr:to>
      <xdr:col>0</xdr:col>
      <xdr:colOff>1057275</xdr:colOff>
      <xdr:row>53</xdr:row>
      <xdr:rowOff>762000</xdr:rowOff>
    </xdr:to>
    <xdr:sp>
      <xdr:nvSpPr>
        <xdr:cNvPr id="6" name="Line 2"/>
        <xdr:cNvSpPr>
          <a:spLocks/>
        </xdr:cNvSpPr>
      </xdr:nvSpPr>
      <xdr:spPr>
        <a:xfrm>
          <a:off x="9525" y="14382750"/>
          <a:ext cx="1047750" cy="1047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90" zoomScaleSheetLayoutView="90" workbookViewId="0" topLeftCell="A1">
      <selection activeCell="H12" sqref="H1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210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221" t="s">
        <v>227</v>
      </c>
      <c r="B1" s="221"/>
      <c r="C1" s="221"/>
      <c r="D1" s="221"/>
      <c r="E1" s="221"/>
      <c r="F1" s="221"/>
      <c r="G1" s="221"/>
      <c r="H1" s="221"/>
    </row>
    <row r="2" spans="1:8" s="188" customFormat="1" ht="26.25" customHeight="1">
      <c r="A2" s="221" t="s">
        <v>197</v>
      </c>
      <c r="B2" s="221"/>
      <c r="C2" s="221"/>
      <c r="D2" s="221"/>
      <c r="E2" s="221"/>
      <c r="F2" s="221"/>
      <c r="G2" s="231"/>
      <c r="H2" s="231"/>
    </row>
    <row r="3" spans="1:8" ht="25.5" customHeight="1">
      <c r="A3" s="221"/>
      <c r="B3" s="221"/>
      <c r="C3" s="221"/>
      <c r="D3" s="221"/>
      <c r="E3" s="221"/>
      <c r="F3" s="221"/>
      <c r="G3" s="221"/>
      <c r="H3" s="223"/>
    </row>
    <row r="4" spans="1:5" ht="9" customHeight="1">
      <c r="A4" s="189"/>
      <c r="B4" s="190"/>
      <c r="C4" s="190"/>
      <c r="D4" s="190"/>
      <c r="E4" s="190"/>
    </row>
    <row r="5" spans="1:8" ht="27.75" customHeight="1">
      <c r="A5" s="191"/>
      <c r="B5" s="192"/>
      <c r="C5" s="192"/>
      <c r="D5" s="193"/>
      <c r="E5" s="194"/>
      <c r="F5" s="195" t="s">
        <v>229</v>
      </c>
      <c r="G5" s="195" t="s">
        <v>230</v>
      </c>
      <c r="H5" s="196" t="s">
        <v>231</v>
      </c>
    </row>
    <row r="6" spans="1:8" ht="27.75" customHeight="1">
      <c r="A6" s="215" t="s">
        <v>198</v>
      </c>
      <c r="B6" s="216"/>
      <c r="C6" s="216"/>
      <c r="D6" s="216"/>
      <c r="E6" s="220"/>
      <c r="F6" s="198">
        <v>9600073</v>
      </c>
      <c r="G6" s="198">
        <v>9600073</v>
      </c>
      <c r="H6" s="198">
        <v>9600073</v>
      </c>
    </row>
    <row r="7" spans="1:8" ht="22.5" customHeight="1">
      <c r="A7" s="215" t="s">
        <v>199</v>
      </c>
      <c r="B7" s="216"/>
      <c r="C7" s="216"/>
      <c r="D7" s="216"/>
      <c r="E7" s="220"/>
      <c r="F7" s="199">
        <v>9595073</v>
      </c>
      <c r="G7" s="199">
        <v>9595073</v>
      </c>
      <c r="H7" s="199">
        <v>9595073</v>
      </c>
    </row>
    <row r="8" spans="1:8" ht="22.5" customHeight="1">
      <c r="A8" s="219" t="s">
        <v>200</v>
      </c>
      <c r="B8" s="220"/>
      <c r="C8" s="220"/>
      <c r="D8" s="220"/>
      <c r="E8" s="220"/>
      <c r="F8" s="199">
        <v>5000</v>
      </c>
      <c r="G8" s="199">
        <v>5000</v>
      </c>
      <c r="H8" s="199">
        <v>5000</v>
      </c>
    </row>
    <row r="9" spans="1:8" ht="22.5" customHeight="1">
      <c r="A9" s="200" t="s">
        <v>201</v>
      </c>
      <c r="B9" s="197"/>
      <c r="C9" s="197"/>
      <c r="D9" s="197"/>
      <c r="E9" s="197"/>
      <c r="F9" s="198">
        <v>9616523</v>
      </c>
      <c r="G9" s="198">
        <v>9600073</v>
      </c>
      <c r="H9" s="199">
        <v>9600073</v>
      </c>
    </row>
    <row r="10" spans="1:8" ht="22.5" customHeight="1">
      <c r="A10" s="217" t="s">
        <v>202</v>
      </c>
      <c r="B10" s="216"/>
      <c r="C10" s="216"/>
      <c r="D10" s="216"/>
      <c r="E10" s="218"/>
      <c r="F10" s="198">
        <v>9373441</v>
      </c>
      <c r="G10" s="198">
        <v>9356991</v>
      </c>
      <c r="H10" s="198">
        <v>9356991</v>
      </c>
    </row>
    <row r="11" spans="1:8" ht="22.5" customHeight="1">
      <c r="A11" s="219" t="s">
        <v>203</v>
      </c>
      <c r="B11" s="220"/>
      <c r="C11" s="220"/>
      <c r="D11" s="220"/>
      <c r="E11" s="220"/>
      <c r="F11" s="198">
        <v>243082</v>
      </c>
      <c r="G11" s="198">
        <v>243082</v>
      </c>
      <c r="H11" s="198">
        <v>243082</v>
      </c>
    </row>
    <row r="12" spans="1:8" ht="22.5" customHeight="1">
      <c r="A12" s="217" t="s">
        <v>204</v>
      </c>
      <c r="B12" s="216"/>
      <c r="C12" s="216"/>
      <c r="D12" s="216"/>
      <c r="E12" s="216"/>
      <c r="F12" s="198">
        <v>-16450</v>
      </c>
      <c r="G12" s="201">
        <v>0</v>
      </c>
      <c r="H12" s="201">
        <v>0</v>
      </c>
    </row>
    <row r="13" spans="1:8" ht="25.5" customHeight="1">
      <c r="A13" s="221"/>
      <c r="B13" s="222"/>
      <c r="C13" s="222"/>
      <c r="D13" s="222"/>
      <c r="E13" s="222"/>
      <c r="F13" s="223"/>
      <c r="G13" s="223"/>
      <c r="H13" s="223"/>
    </row>
    <row r="14" spans="1:8" ht="27.75" customHeight="1">
      <c r="A14" s="191"/>
      <c r="B14" s="192"/>
      <c r="C14" s="192"/>
      <c r="D14" s="193"/>
      <c r="E14" s="194"/>
      <c r="F14" s="195" t="s">
        <v>229</v>
      </c>
      <c r="G14" s="195" t="s">
        <v>230</v>
      </c>
      <c r="H14" s="196" t="s">
        <v>231</v>
      </c>
    </row>
    <row r="15" spans="1:8" ht="32.25" customHeight="1">
      <c r="A15" s="224" t="s">
        <v>205</v>
      </c>
      <c r="B15" s="225"/>
      <c r="C15" s="225"/>
      <c r="D15" s="225"/>
      <c r="E15" s="226"/>
      <c r="F15" s="203">
        <v>16450</v>
      </c>
      <c r="G15" s="203">
        <v>0</v>
      </c>
      <c r="H15" s="201">
        <v>0</v>
      </c>
    </row>
    <row r="16" spans="1:8" s="89" customFormat="1" ht="31.5" customHeight="1">
      <c r="A16" s="228" t="s">
        <v>228</v>
      </c>
      <c r="B16" s="229"/>
      <c r="C16" s="229"/>
      <c r="D16" s="229"/>
      <c r="E16" s="230"/>
      <c r="F16" s="204">
        <v>16450</v>
      </c>
      <c r="G16" s="211">
        <v>0</v>
      </c>
      <c r="H16" s="201">
        <v>0</v>
      </c>
    </row>
    <row r="17" spans="1:8" s="89" customFormat="1" ht="27.75" customHeight="1">
      <c r="A17" s="227"/>
      <c r="B17" s="222"/>
      <c r="C17" s="222"/>
      <c r="D17" s="222"/>
      <c r="E17" s="222"/>
      <c r="F17" s="223"/>
      <c r="G17" s="223"/>
      <c r="H17" s="223"/>
    </row>
    <row r="18" spans="1:8" s="89" customFormat="1" ht="33.75" customHeight="1">
      <c r="A18" s="191"/>
      <c r="B18" s="192"/>
      <c r="C18" s="192"/>
      <c r="D18" s="193"/>
      <c r="E18" s="194"/>
      <c r="F18" s="195" t="s">
        <v>229</v>
      </c>
      <c r="G18" s="195" t="s">
        <v>230</v>
      </c>
      <c r="H18" s="196" t="s">
        <v>231</v>
      </c>
    </row>
    <row r="19" spans="1:8" s="89" customFormat="1" ht="31.5" customHeight="1">
      <c r="A19" s="215" t="s">
        <v>206</v>
      </c>
      <c r="B19" s="216"/>
      <c r="C19" s="216"/>
      <c r="D19" s="216"/>
      <c r="E19" s="216"/>
      <c r="F19" s="204"/>
      <c r="G19" s="204"/>
      <c r="H19" s="204"/>
    </row>
    <row r="20" spans="1:8" s="89" customFormat="1" ht="22.5" customHeight="1">
      <c r="A20" s="215" t="s">
        <v>207</v>
      </c>
      <c r="B20" s="216"/>
      <c r="C20" s="216"/>
      <c r="D20" s="216"/>
      <c r="E20" s="216"/>
      <c r="F20" s="204"/>
      <c r="G20" s="204"/>
      <c r="H20" s="204"/>
    </row>
    <row r="21" spans="1:8" s="89" customFormat="1" ht="15" customHeight="1">
      <c r="A21" s="217" t="s">
        <v>208</v>
      </c>
      <c r="B21" s="216"/>
      <c r="C21" s="216"/>
      <c r="D21" s="216"/>
      <c r="E21" s="216"/>
      <c r="F21" s="204"/>
      <c r="G21" s="204"/>
      <c r="H21" s="204"/>
    </row>
    <row r="22" spans="1:8" s="89" customFormat="1" ht="22.5" customHeight="1">
      <c r="A22" s="205"/>
      <c r="B22" s="206"/>
      <c r="C22" s="202"/>
      <c r="D22" s="207"/>
      <c r="E22" s="206"/>
      <c r="F22" s="208"/>
      <c r="G22" s="208"/>
      <c r="H22" s="208"/>
    </row>
    <row r="23" spans="1:8" s="89" customFormat="1" ht="18" customHeight="1">
      <c r="A23" s="217" t="s">
        <v>209</v>
      </c>
      <c r="B23" s="216"/>
      <c r="C23" s="216"/>
      <c r="D23" s="216"/>
      <c r="E23" s="216"/>
      <c r="F23" s="204"/>
      <c r="G23" s="204"/>
      <c r="H23" s="204"/>
    </row>
    <row r="24" spans="1:8" ht="18">
      <c r="A24" s="209"/>
      <c r="B24" s="190"/>
      <c r="C24" s="190"/>
      <c r="D24" s="190"/>
      <c r="E24" s="190"/>
      <c r="F24" s="89"/>
      <c r="G24" s="89"/>
      <c r="H24" s="89"/>
    </row>
  </sheetData>
  <sheetProtection/>
  <mergeCells count="17">
    <mergeCell ref="A16:E16"/>
    <mergeCell ref="A1:H1"/>
    <mergeCell ref="A2:H2"/>
    <mergeCell ref="A3:H3"/>
    <mergeCell ref="A6:E6"/>
    <mergeCell ref="A7:E7"/>
    <mergeCell ref="A8:E8"/>
    <mergeCell ref="A19:E19"/>
    <mergeCell ref="A20:E20"/>
    <mergeCell ref="A21:E21"/>
    <mergeCell ref="A23:E23"/>
    <mergeCell ref="A10:E10"/>
    <mergeCell ref="A11:E11"/>
    <mergeCell ref="A12:E12"/>
    <mergeCell ref="A13:H13"/>
    <mergeCell ref="A15:E15"/>
    <mergeCell ref="A17:H17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4"/>
  <sheetViews>
    <sheetView view="pageBreakPreview" zoomScaleSheetLayoutView="100" zoomScalePageLayoutView="0" workbookViewId="0" topLeftCell="A52">
      <selection activeCell="G71" sqref="G71"/>
    </sheetView>
  </sheetViews>
  <sheetFormatPr defaultColWidth="11.421875" defaultRowHeight="12.75"/>
  <cols>
    <col min="1" max="1" width="16.28125" style="1" customWidth="1"/>
    <col min="2" max="3" width="14.28125" style="1" customWidth="1"/>
    <col min="4" max="4" width="17.57421875" style="2" customWidth="1"/>
    <col min="5" max="5" width="14.57421875" style="3" customWidth="1"/>
    <col min="6" max="6" width="14.28125" style="3" customWidth="1"/>
    <col min="7" max="8" width="17.57421875" style="3" customWidth="1"/>
    <col min="9" max="9" width="14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</row>
    <row r="2" spans="1:9" s="5" customFormat="1" ht="12.75">
      <c r="A2" s="4"/>
      <c r="I2" s="6" t="s">
        <v>1</v>
      </c>
    </row>
    <row r="3" spans="1:9" s="5" customFormat="1" ht="24">
      <c r="A3" s="7" t="s">
        <v>2</v>
      </c>
      <c r="B3" s="234" t="s">
        <v>184</v>
      </c>
      <c r="C3" s="234"/>
      <c r="D3" s="234"/>
      <c r="E3" s="234"/>
      <c r="F3" s="234"/>
      <c r="G3" s="234"/>
      <c r="H3" s="234"/>
      <c r="I3" s="234"/>
    </row>
    <row r="4" spans="1:9" s="5" customFormat="1" ht="60">
      <c r="A4" s="8" t="s">
        <v>3</v>
      </c>
      <c r="B4" s="9" t="s">
        <v>4</v>
      </c>
      <c r="C4" s="10" t="s">
        <v>5</v>
      </c>
      <c r="D4" s="10" t="s">
        <v>6</v>
      </c>
      <c r="E4" s="10" t="s">
        <v>108</v>
      </c>
      <c r="F4" s="10" t="s">
        <v>7</v>
      </c>
      <c r="G4" s="10" t="s">
        <v>8</v>
      </c>
      <c r="H4" s="11" t="s">
        <v>9</v>
      </c>
      <c r="I4" s="12" t="s">
        <v>10</v>
      </c>
    </row>
    <row r="5" spans="1:9" s="5" customFormat="1" ht="19.5">
      <c r="A5" s="13" t="s">
        <v>131</v>
      </c>
      <c r="B5" s="14"/>
      <c r="C5" s="15"/>
      <c r="D5" s="15"/>
      <c r="E5" s="16"/>
      <c r="F5" s="15"/>
      <c r="G5" s="15"/>
      <c r="H5" s="17"/>
      <c r="I5" s="18"/>
    </row>
    <row r="6" spans="1:9" s="5" customFormat="1" ht="28.5" customHeight="1">
      <c r="A6" s="19" t="s">
        <v>132</v>
      </c>
      <c r="B6" s="20"/>
      <c r="C6" s="21"/>
      <c r="D6" s="22"/>
      <c r="E6" s="22"/>
      <c r="F6" s="22"/>
      <c r="G6" s="22"/>
      <c r="H6" s="23"/>
      <c r="I6" s="24"/>
    </row>
    <row r="7" spans="1:9" s="5" customFormat="1" ht="24" customHeight="1">
      <c r="A7" s="19" t="s">
        <v>125</v>
      </c>
      <c r="B7" s="20"/>
      <c r="C7" s="25"/>
      <c r="D7" s="26">
        <v>545778</v>
      </c>
      <c r="E7" s="22"/>
      <c r="F7" s="22"/>
      <c r="G7" s="22"/>
      <c r="H7" s="23"/>
      <c r="I7" s="24"/>
    </row>
    <row r="8" spans="1:9" s="5" customFormat="1" ht="19.5" customHeight="1">
      <c r="A8" s="19" t="s">
        <v>226</v>
      </c>
      <c r="B8" s="20"/>
      <c r="C8" s="25"/>
      <c r="D8" s="26"/>
      <c r="E8" s="22"/>
      <c r="F8" s="22"/>
      <c r="G8" s="22">
        <v>40000</v>
      </c>
      <c r="H8" s="23"/>
      <c r="I8" s="24"/>
    </row>
    <row r="9" spans="1:9" s="5" customFormat="1" ht="22.5" customHeight="1">
      <c r="A9" s="19" t="s">
        <v>127</v>
      </c>
      <c r="B9" s="20"/>
      <c r="C9" s="25"/>
      <c r="D9" s="26">
        <v>127861</v>
      </c>
      <c r="E9" s="22"/>
      <c r="F9" s="22"/>
      <c r="G9" s="22"/>
      <c r="H9" s="23"/>
      <c r="I9" s="24"/>
    </row>
    <row r="10" spans="1:9" s="5" customFormat="1" ht="21" customHeight="1">
      <c r="A10" s="19" t="s">
        <v>128</v>
      </c>
      <c r="B10" s="20"/>
      <c r="C10" s="27"/>
      <c r="D10" s="26"/>
      <c r="E10" s="22"/>
      <c r="F10" s="22"/>
      <c r="G10" s="22"/>
      <c r="H10" s="23"/>
      <c r="I10" s="24"/>
    </row>
    <row r="11" spans="1:9" s="5" customFormat="1" ht="21" customHeight="1">
      <c r="A11" s="19" t="s">
        <v>129</v>
      </c>
      <c r="B11" s="20"/>
      <c r="C11" s="27"/>
      <c r="D11" s="26">
        <v>5000</v>
      </c>
      <c r="E11" s="22"/>
      <c r="F11" s="22"/>
      <c r="G11" s="22"/>
      <c r="H11" s="23"/>
      <c r="I11" s="24"/>
    </row>
    <row r="12" spans="1:9" s="5" customFormat="1" ht="28.5" customHeight="1">
      <c r="A12" s="19" t="s">
        <v>126</v>
      </c>
      <c r="B12" s="28"/>
      <c r="C12" s="27"/>
      <c r="D12" s="27"/>
      <c r="E12" s="27"/>
      <c r="F12" s="27"/>
      <c r="G12" s="27"/>
      <c r="H12" s="29"/>
      <c r="I12" s="30"/>
    </row>
    <row r="13" spans="1:9" s="5" customFormat="1" ht="28.5" customHeight="1">
      <c r="A13" s="19" t="s">
        <v>133</v>
      </c>
      <c r="B13" s="28"/>
      <c r="C13" s="27"/>
      <c r="D13" s="27"/>
      <c r="E13" s="27"/>
      <c r="F13" s="27"/>
      <c r="G13" s="27"/>
      <c r="H13" s="29"/>
      <c r="I13" s="30"/>
    </row>
    <row r="14" spans="1:9" s="5" customFormat="1" ht="24" customHeight="1">
      <c r="A14" s="19" t="s">
        <v>130</v>
      </c>
      <c r="B14" s="28"/>
      <c r="C14" s="27">
        <v>1000</v>
      </c>
      <c r="D14" s="27"/>
      <c r="E14" s="27"/>
      <c r="F14" s="27"/>
      <c r="G14" s="27"/>
      <c r="H14" s="29"/>
      <c r="I14" s="30"/>
    </row>
    <row r="15" spans="1:9" s="5" customFormat="1" ht="17.25" customHeight="1">
      <c r="A15" s="19" t="s">
        <v>134</v>
      </c>
      <c r="B15" s="28"/>
      <c r="C15" s="27"/>
      <c r="D15" s="27"/>
      <c r="E15" s="27"/>
      <c r="F15" s="27">
        <v>23000</v>
      </c>
      <c r="G15" s="27"/>
      <c r="H15" s="29"/>
      <c r="I15" s="30"/>
    </row>
    <row r="16" spans="1:9" s="5" customFormat="1" ht="14.25" customHeight="1">
      <c r="A16" s="167" t="s">
        <v>135</v>
      </c>
      <c r="B16" s="28"/>
      <c r="C16" s="27"/>
      <c r="D16" s="27"/>
      <c r="E16" s="27"/>
      <c r="F16" s="27">
        <v>22000</v>
      </c>
      <c r="G16" s="27"/>
      <c r="H16" s="29"/>
      <c r="I16" s="30"/>
    </row>
    <row r="17" spans="1:9" s="5" customFormat="1" ht="21.75" customHeight="1">
      <c r="A17" s="167" t="s">
        <v>224</v>
      </c>
      <c r="B17" s="28"/>
      <c r="C17" s="27"/>
      <c r="D17" s="27"/>
      <c r="E17" s="27"/>
      <c r="F17" s="27">
        <v>4760</v>
      </c>
      <c r="G17" s="27"/>
      <c r="H17" s="29"/>
      <c r="I17" s="30"/>
    </row>
    <row r="18" spans="1:9" s="5" customFormat="1" ht="18.75" customHeight="1">
      <c r="A18" s="19" t="s">
        <v>137</v>
      </c>
      <c r="B18" s="28"/>
      <c r="C18" s="27"/>
      <c r="D18" s="27"/>
      <c r="E18" s="27">
        <v>14254</v>
      </c>
      <c r="F18" s="27"/>
      <c r="G18" s="27"/>
      <c r="H18" s="29"/>
      <c r="I18" s="30"/>
    </row>
    <row r="19" spans="1:9" s="5" customFormat="1" ht="19.5">
      <c r="A19" s="19" t="s">
        <v>136</v>
      </c>
      <c r="B19" s="28"/>
      <c r="C19" s="27"/>
      <c r="D19" s="27"/>
      <c r="E19" s="164">
        <v>75000</v>
      </c>
      <c r="F19" s="27"/>
      <c r="G19" s="27"/>
      <c r="H19" s="31"/>
      <c r="I19" s="30"/>
    </row>
    <row r="20" spans="1:9" s="5" customFormat="1" ht="19.5">
      <c r="A20" s="19" t="s">
        <v>138</v>
      </c>
      <c r="B20" s="28"/>
      <c r="C20" s="27"/>
      <c r="D20" s="27"/>
      <c r="E20" s="164">
        <v>7210500</v>
      </c>
      <c r="F20" s="27"/>
      <c r="G20" s="27"/>
      <c r="H20" s="31"/>
      <c r="I20" s="30"/>
    </row>
    <row r="21" spans="1:9" s="5" customFormat="1" ht="19.5">
      <c r="A21" s="19" t="s">
        <v>223</v>
      </c>
      <c r="B21" s="28"/>
      <c r="C21" s="27"/>
      <c r="D21" s="27"/>
      <c r="E21" s="164">
        <v>116000</v>
      </c>
      <c r="F21" s="27"/>
      <c r="G21" s="27"/>
      <c r="H21" s="31"/>
      <c r="I21" s="30"/>
    </row>
    <row r="22" spans="1:9" s="5" customFormat="1" ht="19.5">
      <c r="A22" s="19" t="s">
        <v>149</v>
      </c>
      <c r="B22" s="28">
        <v>610440</v>
      </c>
      <c r="C22" s="27"/>
      <c r="D22" s="27"/>
      <c r="E22" s="27"/>
      <c r="F22" s="27"/>
      <c r="G22" s="27"/>
      <c r="H22" s="29"/>
      <c r="I22" s="30"/>
    </row>
    <row r="23" spans="1:9" s="5" customFormat="1" ht="19.5">
      <c r="A23" s="19" t="s">
        <v>148</v>
      </c>
      <c r="B23" s="28">
        <v>799480</v>
      </c>
      <c r="C23" s="27"/>
      <c r="D23" s="27"/>
      <c r="E23" s="27"/>
      <c r="F23" s="27"/>
      <c r="G23" s="27"/>
      <c r="H23" s="29"/>
      <c r="I23" s="30"/>
    </row>
    <row r="24" spans="1:9" s="5" customFormat="1" ht="29.25">
      <c r="A24" s="19" t="s">
        <v>225</v>
      </c>
      <c r="B24" s="28"/>
      <c r="C24" s="27"/>
      <c r="D24" s="27"/>
      <c r="E24" s="25"/>
      <c r="F24" s="27"/>
      <c r="G24" s="27">
        <v>5000</v>
      </c>
      <c r="H24" s="29"/>
      <c r="I24" s="30"/>
    </row>
    <row r="25" spans="1:9" s="5" customFormat="1" ht="9" customHeight="1">
      <c r="A25" s="32"/>
      <c r="B25" s="33"/>
      <c r="C25" s="34"/>
      <c r="D25" s="34"/>
      <c r="E25" s="34"/>
      <c r="F25" s="34"/>
      <c r="G25" s="34"/>
      <c r="H25" s="35"/>
      <c r="I25" s="36"/>
    </row>
    <row r="26" spans="1:9" s="5" customFormat="1" ht="24" customHeight="1">
      <c r="A26" s="37" t="s">
        <v>11</v>
      </c>
      <c r="B26" s="38">
        <f aca="true" t="shared" si="0" ref="B26:I26">SUM(B5:B25)</f>
        <v>1409920</v>
      </c>
      <c r="C26" s="38">
        <f t="shared" si="0"/>
        <v>1000</v>
      </c>
      <c r="D26" s="38">
        <f t="shared" si="0"/>
        <v>678639</v>
      </c>
      <c r="E26" s="38">
        <f t="shared" si="0"/>
        <v>7415754</v>
      </c>
      <c r="F26" s="38">
        <f t="shared" si="0"/>
        <v>49760</v>
      </c>
      <c r="G26" s="38">
        <f t="shared" si="0"/>
        <v>45000</v>
      </c>
      <c r="H26" s="38">
        <f t="shared" si="0"/>
        <v>0</v>
      </c>
      <c r="I26" s="39">
        <f t="shared" si="0"/>
        <v>0</v>
      </c>
    </row>
    <row r="27" spans="1:9" s="5" customFormat="1" ht="22.5" customHeight="1">
      <c r="A27" s="37" t="s">
        <v>185</v>
      </c>
      <c r="B27" s="232">
        <f>B26+C26+D26+E26+F26+G26+I26+H26</f>
        <v>9600073</v>
      </c>
      <c r="C27" s="232"/>
      <c r="D27" s="232"/>
      <c r="E27" s="232"/>
      <c r="F27" s="232"/>
      <c r="G27" s="232"/>
      <c r="H27" s="232"/>
      <c r="I27" s="232"/>
    </row>
    <row r="28" spans="1:9" ht="12.75">
      <c r="A28" s="40"/>
      <c r="B28" s="40"/>
      <c r="C28" s="40"/>
      <c r="D28" s="41"/>
      <c r="E28" s="42"/>
      <c r="I28" s="6"/>
    </row>
    <row r="29" spans="1:9" ht="24" customHeight="1">
      <c r="A29" s="43" t="s">
        <v>2</v>
      </c>
      <c r="B29" s="234" t="s">
        <v>195</v>
      </c>
      <c r="C29" s="234"/>
      <c r="D29" s="234"/>
      <c r="E29" s="234"/>
      <c r="F29" s="234"/>
      <c r="G29" s="234"/>
      <c r="H29" s="234"/>
      <c r="I29" s="234"/>
    </row>
    <row r="30" spans="1:9" ht="60">
      <c r="A30" s="44" t="s">
        <v>3</v>
      </c>
      <c r="B30" s="45" t="s">
        <v>4</v>
      </c>
      <c r="C30" s="46" t="s">
        <v>5</v>
      </c>
      <c r="D30" s="46" t="s">
        <v>6</v>
      </c>
      <c r="E30" s="46" t="s">
        <v>112</v>
      </c>
      <c r="F30" s="46" t="s">
        <v>7</v>
      </c>
      <c r="G30" s="46" t="s">
        <v>8</v>
      </c>
      <c r="H30" s="46" t="s">
        <v>9</v>
      </c>
      <c r="I30" s="47" t="s">
        <v>10</v>
      </c>
    </row>
    <row r="31" spans="1:9" ht="24.75" customHeight="1">
      <c r="A31" s="48" t="s">
        <v>111</v>
      </c>
      <c r="B31" s="49"/>
      <c r="C31" s="50"/>
      <c r="D31" s="51"/>
      <c r="E31" s="52"/>
      <c r="F31" s="49"/>
      <c r="G31" s="49"/>
      <c r="H31" s="49"/>
      <c r="I31" s="53"/>
    </row>
    <row r="32" spans="1:9" ht="24.75" customHeight="1">
      <c r="A32" s="54" t="s">
        <v>139</v>
      </c>
      <c r="B32" s="49"/>
      <c r="C32" s="50"/>
      <c r="D32" s="51"/>
      <c r="E32" s="52">
        <v>14254</v>
      </c>
      <c r="F32" s="49"/>
      <c r="G32" s="49"/>
      <c r="H32" s="49"/>
      <c r="I32" s="53"/>
    </row>
    <row r="33" spans="1:9" ht="24.75" customHeight="1">
      <c r="A33" s="54" t="s">
        <v>150</v>
      </c>
      <c r="B33" s="49"/>
      <c r="C33" s="50"/>
      <c r="D33" s="51"/>
      <c r="E33" s="52">
        <v>75000</v>
      </c>
      <c r="F33" s="49"/>
      <c r="G33" s="49"/>
      <c r="H33" s="49"/>
      <c r="I33" s="53"/>
    </row>
    <row r="34" spans="1:9" ht="24.75" customHeight="1">
      <c r="A34" s="54" t="s">
        <v>147</v>
      </c>
      <c r="B34" s="49"/>
      <c r="C34" s="50"/>
      <c r="D34" s="51"/>
      <c r="E34" s="52">
        <v>116000</v>
      </c>
      <c r="F34" s="49"/>
      <c r="G34" s="49"/>
      <c r="H34" s="49"/>
      <c r="I34" s="53"/>
    </row>
    <row r="35" spans="1:9" ht="24.75" customHeight="1">
      <c r="A35" s="54" t="s">
        <v>147</v>
      </c>
      <c r="B35" s="49"/>
      <c r="C35" s="50"/>
      <c r="D35" s="51"/>
      <c r="E35" s="52">
        <v>7210500</v>
      </c>
      <c r="F35" s="49"/>
      <c r="G35" s="49"/>
      <c r="H35" s="49"/>
      <c r="I35" s="53"/>
    </row>
    <row r="36" spans="1:9" ht="24.75" customHeight="1">
      <c r="A36" s="54" t="s">
        <v>145</v>
      </c>
      <c r="B36" s="49"/>
      <c r="C36" s="50"/>
      <c r="D36" s="168">
        <v>127861</v>
      </c>
      <c r="E36" s="52"/>
      <c r="F36" s="49"/>
      <c r="G36" s="49"/>
      <c r="H36" s="49"/>
      <c r="I36" s="53"/>
    </row>
    <row r="37" spans="1:9" ht="19.5">
      <c r="A37" s="54" t="s">
        <v>113</v>
      </c>
      <c r="B37" s="55"/>
      <c r="C37" s="22"/>
      <c r="D37" s="55"/>
      <c r="E37" s="55"/>
      <c r="F37" s="55"/>
      <c r="G37" s="55"/>
      <c r="H37" s="55"/>
      <c r="I37" s="56"/>
    </row>
    <row r="38" spans="1:9" ht="19.5">
      <c r="A38" s="57" t="s">
        <v>142</v>
      </c>
      <c r="B38" s="55"/>
      <c r="C38" s="27"/>
      <c r="D38" s="26"/>
      <c r="E38" s="55"/>
      <c r="F38" s="55"/>
      <c r="G38" s="55">
        <v>40000</v>
      </c>
      <c r="H38" s="55"/>
      <c r="I38" s="56"/>
    </row>
    <row r="39" spans="1:9" ht="19.5">
      <c r="A39" s="57" t="s">
        <v>143</v>
      </c>
      <c r="B39" s="55"/>
      <c r="C39" s="27"/>
      <c r="D39" s="26"/>
      <c r="E39" s="55"/>
      <c r="F39" s="55"/>
      <c r="G39" s="55"/>
      <c r="H39" s="55"/>
      <c r="I39" s="56"/>
    </row>
    <row r="40" spans="1:9" ht="12.75">
      <c r="A40" s="57" t="s">
        <v>144</v>
      </c>
      <c r="B40" s="55"/>
      <c r="C40" s="27"/>
      <c r="D40" s="26">
        <v>545778</v>
      </c>
      <c r="E40" s="55"/>
      <c r="F40" s="55"/>
      <c r="G40" s="55"/>
      <c r="H40" s="55"/>
      <c r="I40" s="56"/>
    </row>
    <row r="41" spans="1:9" ht="12.75">
      <c r="A41" s="57" t="s">
        <v>146</v>
      </c>
      <c r="B41" s="55"/>
      <c r="C41" s="27"/>
      <c r="D41" s="26">
        <v>5000</v>
      </c>
      <c r="E41" s="55"/>
      <c r="F41" s="55"/>
      <c r="G41" s="55"/>
      <c r="H41" s="55"/>
      <c r="I41" s="56"/>
    </row>
    <row r="42" spans="1:9" ht="19.5">
      <c r="A42" s="57" t="s">
        <v>109</v>
      </c>
      <c r="B42" s="55"/>
      <c r="C42" s="55">
        <v>1000</v>
      </c>
      <c r="D42" s="55"/>
      <c r="E42" s="55"/>
      <c r="F42" s="55"/>
      <c r="G42" s="55"/>
      <c r="H42" s="55"/>
      <c r="I42" s="56"/>
    </row>
    <row r="43" spans="1:9" ht="12.75">
      <c r="A43" s="57" t="s">
        <v>140</v>
      </c>
      <c r="B43" s="55"/>
      <c r="C43" s="55"/>
      <c r="D43" s="55"/>
      <c r="E43" s="55"/>
      <c r="F43" s="55">
        <v>23000</v>
      </c>
      <c r="G43" s="55"/>
      <c r="H43" s="55"/>
      <c r="I43" s="56"/>
    </row>
    <row r="44" spans="1:9" ht="12.75">
      <c r="A44" s="57" t="s">
        <v>141</v>
      </c>
      <c r="B44" s="55"/>
      <c r="C44" s="55"/>
      <c r="D44" s="55"/>
      <c r="E44" s="55"/>
      <c r="F44" s="55">
        <v>22000</v>
      </c>
      <c r="G44" s="55"/>
      <c r="H44" s="55"/>
      <c r="I44" s="56"/>
    </row>
    <row r="45" spans="1:9" ht="12.75">
      <c r="A45" s="57" t="s">
        <v>141</v>
      </c>
      <c r="B45" s="55"/>
      <c r="C45" s="55"/>
      <c r="D45" s="55"/>
      <c r="E45" s="55"/>
      <c r="F45" s="55">
        <v>4760</v>
      </c>
      <c r="G45" s="55"/>
      <c r="H45" s="55"/>
      <c r="I45" s="56"/>
    </row>
    <row r="46" spans="1:9" ht="22.5" customHeight="1">
      <c r="A46" s="19" t="s">
        <v>110</v>
      </c>
      <c r="B46" s="55">
        <v>610440</v>
      </c>
      <c r="C46" s="55"/>
      <c r="D46" s="55"/>
      <c r="E46" s="55"/>
      <c r="F46" s="55"/>
      <c r="G46" s="55"/>
      <c r="H46" s="55"/>
      <c r="I46" s="56"/>
    </row>
    <row r="47" spans="1:9" ht="22.5" customHeight="1">
      <c r="A47" s="19" t="s">
        <v>110</v>
      </c>
      <c r="B47" s="55">
        <v>799480</v>
      </c>
      <c r="C47" s="55"/>
      <c r="D47" s="55"/>
      <c r="E47" s="55"/>
      <c r="F47" s="55"/>
      <c r="G47" s="55"/>
      <c r="H47" s="55"/>
      <c r="I47" s="56"/>
    </row>
    <row r="48" spans="1:9" ht="19.5">
      <c r="A48" s="57" t="s">
        <v>114</v>
      </c>
      <c r="B48" s="55"/>
      <c r="C48" s="55"/>
      <c r="D48" s="55"/>
      <c r="E48" s="55"/>
      <c r="F48" s="55"/>
      <c r="G48" s="55">
        <v>5000</v>
      </c>
      <c r="H48" s="55"/>
      <c r="I48" s="56"/>
    </row>
    <row r="49" spans="1:9" ht="8.25" customHeight="1">
      <c r="A49" s="58"/>
      <c r="B49" s="59"/>
      <c r="C49" s="60"/>
      <c r="D49" s="60"/>
      <c r="E49" s="60"/>
      <c r="F49" s="60"/>
      <c r="G49" s="61"/>
      <c r="H49" s="61"/>
      <c r="I49" s="62"/>
    </row>
    <row r="50" spans="1:9" s="5" customFormat="1" ht="22.5" customHeight="1">
      <c r="A50" s="37" t="s">
        <v>11</v>
      </c>
      <c r="B50" s="38">
        <f>SUM(B28:B49)</f>
        <v>1409920</v>
      </c>
      <c r="C50" s="63">
        <f aca="true" t="shared" si="1" ref="C50:I50">SUM(C31:C49)</f>
        <v>1000</v>
      </c>
      <c r="D50" s="63">
        <f t="shared" si="1"/>
        <v>678639</v>
      </c>
      <c r="E50" s="63">
        <f t="shared" si="1"/>
        <v>7415754</v>
      </c>
      <c r="F50" s="63">
        <f t="shared" si="1"/>
        <v>49760</v>
      </c>
      <c r="G50" s="63">
        <f t="shared" si="1"/>
        <v>45000</v>
      </c>
      <c r="H50" s="63">
        <f t="shared" si="1"/>
        <v>0</v>
      </c>
      <c r="I50" s="64">
        <f t="shared" si="1"/>
        <v>0</v>
      </c>
    </row>
    <row r="51" spans="1:9" s="5" customFormat="1" ht="24" customHeight="1">
      <c r="A51" s="37" t="s">
        <v>196</v>
      </c>
      <c r="B51" s="232">
        <f>B50+C50+D50+E50+F50+G50+I50+H50</f>
        <v>9600073</v>
      </c>
      <c r="C51" s="232"/>
      <c r="D51" s="232"/>
      <c r="E51" s="232"/>
      <c r="F51" s="232"/>
      <c r="G51" s="232"/>
      <c r="H51" s="232"/>
      <c r="I51" s="232"/>
    </row>
    <row r="52" spans="4:5" ht="12.75">
      <c r="D52" s="65"/>
      <c r="E52" s="66"/>
    </row>
    <row r="53" spans="1:9" ht="24">
      <c r="A53" s="43" t="s">
        <v>2</v>
      </c>
      <c r="B53" s="234" t="s">
        <v>221</v>
      </c>
      <c r="C53" s="234"/>
      <c r="D53" s="234"/>
      <c r="E53" s="234"/>
      <c r="F53" s="234"/>
      <c r="G53" s="234"/>
      <c r="H53" s="234"/>
      <c r="I53" s="234"/>
    </row>
    <row r="54" spans="1:9" ht="60" customHeight="1">
      <c r="A54" s="44" t="s">
        <v>3</v>
      </c>
      <c r="B54" s="45" t="s">
        <v>4</v>
      </c>
      <c r="C54" s="46" t="s">
        <v>5</v>
      </c>
      <c r="D54" s="46" t="s">
        <v>6</v>
      </c>
      <c r="E54" s="46" t="s">
        <v>112</v>
      </c>
      <c r="F54" s="46" t="s">
        <v>7</v>
      </c>
      <c r="G54" s="46" t="s">
        <v>8</v>
      </c>
      <c r="H54" s="46" t="s">
        <v>9</v>
      </c>
      <c r="I54" s="47" t="s">
        <v>10</v>
      </c>
    </row>
    <row r="55" spans="1:9" ht="21" customHeight="1">
      <c r="A55" s="48" t="s">
        <v>111</v>
      </c>
      <c r="B55" s="49"/>
      <c r="C55" s="50"/>
      <c r="D55" s="51"/>
      <c r="E55" s="52"/>
      <c r="F55" s="49"/>
      <c r="G55" s="49"/>
      <c r="H55" s="49"/>
      <c r="I55" s="53"/>
    </row>
    <row r="56" spans="1:9" ht="18" customHeight="1">
      <c r="A56" s="54" t="s">
        <v>139</v>
      </c>
      <c r="B56" s="55"/>
      <c r="C56" s="22"/>
      <c r="D56" s="55"/>
      <c r="E56" s="52">
        <v>14254</v>
      </c>
      <c r="F56" s="55"/>
      <c r="G56" s="55"/>
      <c r="H56" s="55"/>
      <c r="I56" s="56"/>
    </row>
    <row r="57" spans="1:9" ht="12.75">
      <c r="A57" s="54" t="s">
        <v>150</v>
      </c>
      <c r="B57" s="55"/>
      <c r="C57" s="27"/>
      <c r="D57" s="55"/>
      <c r="E57" s="52">
        <v>75000</v>
      </c>
      <c r="F57" s="55"/>
      <c r="G57" s="55"/>
      <c r="H57" s="55"/>
      <c r="I57" s="56"/>
    </row>
    <row r="58" spans="1:9" ht="12.75">
      <c r="A58" s="54" t="s">
        <v>147</v>
      </c>
      <c r="B58" s="55"/>
      <c r="C58" s="55"/>
      <c r="D58" s="55"/>
      <c r="E58" s="55">
        <v>116000</v>
      </c>
      <c r="F58" s="55"/>
      <c r="G58" s="55"/>
      <c r="H58" s="55"/>
      <c r="I58" s="56"/>
    </row>
    <row r="59" spans="1:9" ht="21" customHeight="1">
      <c r="A59" s="54" t="s">
        <v>147</v>
      </c>
      <c r="B59" s="55"/>
      <c r="C59" s="55"/>
      <c r="D59" s="55"/>
      <c r="E59" s="52">
        <v>7210500</v>
      </c>
      <c r="F59" s="55"/>
      <c r="G59" s="55"/>
      <c r="H59" s="55"/>
      <c r="I59" s="56"/>
    </row>
    <row r="60" spans="1:9" ht="21" customHeight="1">
      <c r="A60" s="54" t="s">
        <v>145</v>
      </c>
      <c r="B60" s="55"/>
      <c r="C60" s="55"/>
      <c r="D60" s="55">
        <v>127861</v>
      </c>
      <c r="E60" s="52"/>
      <c r="F60" s="55"/>
      <c r="G60" s="55"/>
      <c r="H60" s="55"/>
      <c r="I60" s="56"/>
    </row>
    <row r="61" spans="1:9" ht="21" customHeight="1">
      <c r="A61" s="57" t="s">
        <v>142</v>
      </c>
      <c r="B61" s="55"/>
      <c r="C61" s="55"/>
      <c r="D61" s="55"/>
      <c r="E61" s="52"/>
      <c r="F61" s="55"/>
      <c r="G61" s="55">
        <v>40000</v>
      </c>
      <c r="H61" s="55"/>
      <c r="I61" s="56"/>
    </row>
    <row r="62" spans="1:9" ht="21" customHeight="1">
      <c r="A62" s="57" t="s">
        <v>143</v>
      </c>
      <c r="B62" s="55"/>
      <c r="C62" s="55"/>
      <c r="D62" s="55"/>
      <c r="E62" s="52"/>
      <c r="F62" s="55"/>
      <c r="G62" s="55"/>
      <c r="H62" s="55"/>
      <c r="I62" s="56"/>
    </row>
    <row r="63" spans="1:9" ht="21" customHeight="1">
      <c r="A63" s="57" t="s">
        <v>144</v>
      </c>
      <c r="B63" s="55"/>
      <c r="C63" s="55"/>
      <c r="D63" s="55">
        <v>545778</v>
      </c>
      <c r="E63" s="52"/>
      <c r="F63" s="55"/>
      <c r="G63" s="55"/>
      <c r="H63" s="55"/>
      <c r="I63" s="56"/>
    </row>
    <row r="64" spans="1:9" ht="21" customHeight="1">
      <c r="A64" s="57" t="s">
        <v>146</v>
      </c>
      <c r="B64" s="55"/>
      <c r="C64" s="55"/>
      <c r="D64" s="55">
        <v>5000</v>
      </c>
      <c r="E64" s="52"/>
      <c r="F64" s="55"/>
      <c r="G64" s="55"/>
      <c r="H64" s="55"/>
      <c r="I64" s="56"/>
    </row>
    <row r="65" spans="1:9" ht="21" customHeight="1">
      <c r="A65" s="57" t="s">
        <v>109</v>
      </c>
      <c r="B65" s="55"/>
      <c r="C65" s="55">
        <v>1000</v>
      </c>
      <c r="D65" s="55"/>
      <c r="E65" s="52"/>
      <c r="F65" s="55"/>
      <c r="G65" s="55"/>
      <c r="H65" s="55"/>
      <c r="I65" s="56"/>
    </row>
    <row r="66" spans="1:9" ht="21" customHeight="1">
      <c r="A66" s="57" t="s">
        <v>140</v>
      </c>
      <c r="B66" s="55"/>
      <c r="C66" s="55"/>
      <c r="D66" s="55"/>
      <c r="E66" s="52"/>
      <c r="F66" s="55">
        <v>23000</v>
      </c>
      <c r="G66" s="55"/>
      <c r="H66" s="55"/>
      <c r="I66" s="56"/>
    </row>
    <row r="67" spans="1:9" ht="21" customHeight="1">
      <c r="A67" s="57" t="s">
        <v>141</v>
      </c>
      <c r="B67" s="55"/>
      <c r="C67" s="55"/>
      <c r="D67" s="55"/>
      <c r="E67" s="52"/>
      <c r="F67" s="55">
        <v>22000</v>
      </c>
      <c r="G67" s="55"/>
      <c r="H67" s="55"/>
      <c r="I67" s="56"/>
    </row>
    <row r="68" spans="1:9" ht="21" customHeight="1">
      <c r="A68" s="57" t="s">
        <v>141</v>
      </c>
      <c r="B68" s="55"/>
      <c r="C68" s="55"/>
      <c r="D68" s="55"/>
      <c r="E68" s="52"/>
      <c r="F68" s="55">
        <v>4760</v>
      </c>
      <c r="G68" s="55"/>
      <c r="H68" s="55"/>
      <c r="I68" s="56"/>
    </row>
    <row r="69" spans="1:9" ht="19.5">
      <c r="A69" s="57" t="s">
        <v>12</v>
      </c>
      <c r="B69" s="55">
        <v>610440</v>
      </c>
      <c r="C69" s="55"/>
      <c r="D69" s="55"/>
      <c r="E69" s="55"/>
      <c r="F69" s="55"/>
      <c r="G69" s="55"/>
      <c r="H69" s="55"/>
      <c r="I69" s="56"/>
    </row>
    <row r="70" spans="1:9" ht="19.5">
      <c r="A70" s="214" t="s">
        <v>12</v>
      </c>
      <c r="B70" s="55">
        <v>799480</v>
      </c>
      <c r="C70" s="55"/>
      <c r="D70" s="55"/>
      <c r="E70" s="55"/>
      <c r="F70" s="55"/>
      <c r="G70" s="55"/>
      <c r="H70" s="55"/>
      <c r="I70" s="56"/>
    </row>
    <row r="71" spans="1:9" ht="19.5" customHeight="1">
      <c r="A71" s="213" t="s">
        <v>114</v>
      </c>
      <c r="B71" s="59"/>
      <c r="C71" s="60"/>
      <c r="D71" s="60"/>
      <c r="E71" s="60"/>
      <c r="F71" s="60"/>
      <c r="G71" s="61">
        <v>5000</v>
      </c>
      <c r="H71" s="61"/>
      <c r="I71" s="62"/>
    </row>
    <row r="72" spans="1:9" s="5" customFormat="1" ht="24" customHeight="1">
      <c r="A72" s="37" t="s">
        <v>11</v>
      </c>
      <c r="B72" s="63">
        <f aca="true" t="shared" si="2" ref="B72:G72">SUM(B55:B71)</f>
        <v>1409920</v>
      </c>
      <c r="C72" s="63">
        <f t="shared" si="2"/>
        <v>1000</v>
      </c>
      <c r="D72" s="63">
        <f t="shared" si="2"/>
        <v>678639</v>
      </c>
      <c r="E72" s="63">
        <f t="shared" si="2"/>
        <v>7415754</v>
      </c>
      <c r="F72" s="63">
        <f t="shared" si="2"/>
        <v>49760</v>
      </c>
      <c r="G72" s="63">
        <f t="shared" si="2"/>
        <v>45000</v>
      </c>
      <c r="H72" s="63">
        <v>0</v>
      </c>
      <c r="I72" s="64">
        <f>SUM(I55:I71)</f>
        <v>0</v>
      </c>
    </row>
    <row r="73" spans="1:9" s="5" customFormat="1" ht="23.25" customHeight="1">
      <c r="A73" s="37" t="s">
        <v>222</v>
      </c>
      <c r="B73" s="232">
        <f>B72+C72+D72+E72+F72+G72+I72+H72</f>
        <v>9600073</v>
      </c>
      <c r="C73" s="232"/>
      <c r="D73" s="232"/>
      <c r="E73" s="232"/>
      <c r="F73" s="232"/>
      <c r="G73" s="232"/>
      <c r="H73" s="232"/>
      <c r="I73" s="232"/>
    </row>
    <row r="74" spans="3:5" ht="13.5" customHeight="1">
      <c r="C74" s="67"/>
      <c r="D74" s="65"/>
      <c r="E74" s="68"/>
    </row>
    <row r="75" spans="3:5" ht="13.5" customHeight="1">
      <c r="C75" s="67"/>
      <c r="D75" s="69"/>
      <c r="E75" s="70"/>
    </row>
    <row r="76" spans="4:5" ht="13.5" customHeight="1">
      <c r="D76" s="65"/>
      <c r="E76" s="71"/>
    </row>
    <row r="77" spans="3:5" ht="28.5" customHeight="1">
      <c r="C77" s="67"/>
      <c r="D77" s="65"/>
      <c r="E77" s="72"/>
    </row>
    <row r="78" spans="3:5" ht="13.5" customHeight="1">
      <c r="C78" s="67"/>
      <c r="D78" s="65"/>
      <c r="E78" s="70"/>
    </row>
    <row r="79" spans="4:5" ht="13.5" customHeight="1">
      <c r="D79" s="65"/>
      <c r="E79" s="66"/>
    </row>
    <row r="80" spans="4:5" ht="13.5" customHeight="1">
      <c r="D80" s="65"/>
      <c r="E80" s="73"/>
    </row>
    <row r="81" spans="4:5" ht="13.5" customHeight="1">
      <c r="D81" s="65"/>
      <c r="E81" s="66"/>
    </row>
    <row r="82" spans="4:5" ht="22.5" customHeight="1">
      <c r="D82" s="65"/>
      <c r="E82" s="74"/>
    </row>
    <row r="83" spans="4:5" ht="13.5" customHeight="1">
      <c r="D83" s="65"/>
      <c r="E83" s="71"/>
    </row>
    <row r="84" spans="2:5" ht="13.5" customHeight="1">
      <c r="B84" s="67"/>
      <c r="D84" s="65"/>
      <c r="E84" s="75"/>
    </row>
    <row r="85" spans="3:5" ht="13.5" customHeight="1">
      <c r="C85" s="67"/>
      <c r="D85" s="65"/>
      <c r="E85" s="75"/>
    </row>
    <row r="86" spans="3:5" ht="13.5" customHeight="1">
      <c r="C86" s="67"/>
      <c r="D86" s="69"/>
      <c r="E86" s="70"/>
    </row>
    <row r="87" spans="4:5" ht="13.5" customHeight="1">
      <c r="D87" s="65"/>
      <c r="E87" s="66"/>
    </row>
    <row r="88" spans="2:5" ht="13.5" customHeight="1">
      <c r="B88" s="67"/>
      <c r="D88" s="65"/>
      <c r="E88" s="68"/>
    </row>
    <row r="89" spans="3:5" ht="13.5" customHeight="1">
      <c r="C89" s="67"/>
      <c r="D89" s="65"/>
      <c r="E89" s="75"/>
    </row>
    <row r="90" spans="3:5" ht="13.5" customHeight="1">
      <c r="C90" s="67"/>
      <c r="D90" s="69"/>
      <c r="E90" s="70"/>
    </row>
    <row r="91" spans="4:5" ht="13.5" customHeight="1">
      <c r="D91" s="65"/>
      <c r="E91" s="66"/>
    </row>
    <row r="92" spans="3:5" ht="13.5" customHeight="1">
      <c r="C92" s="67"/>
      <c r="D92" s="65"/>
      <c r="E92" s="75"/>
    </row>
    <row r="93" spans="4:5" ht="22.5" customHeight="1">
      <c r="D93" s="69"/>
      <c r="E93" s="74"/>
    </row>
    <row r="94" spans="4:5" ht="13.5" customHeight="1">
      <c r="D94" s="65"/>
      <c r="E94" s="66"/>
    </row>
    <row r="95" spans="4:5" ht="13.5" customHeight="1">
      <c r="D95" s="69"/>
      <c r="E95" s="70"/>
    </row>
    <row r="96" spans="4:5" ht="13.5" customHeight="1">
      <c r="D96" s="65"/>
      <c r="E96" s="66"/>
    </row>
    <row r="97" spans="4:5" ht="13.5" customHeight="1">
      <c r="D97" s="65"/>
      <c r="E97" s="66"/>
    </row>
    <row r="98" spans="1:5" ht="13.5" customHeight="1">
      <c r="A98" s="67"/>
      <c r="D98" s="76"/>
      <c r="E98" s="75"/>
    </row>
    <row r="99" spans="2:5" ht="13.5" customHeight="1">
      <c r="B99" s="67"/>
      <c r="C99" s="67"/>
      <c r="D99" s="77"/>
      <c r="E99" s="75"/>
    </row>
    <row r="100" spans="2:5" ht="13.5" customHeight="1">
      <c r="B100" s="67"/>
      <c r="C100" s="67"/>
      <c r="D100" s="77"/>
      <c r="E100" s="68"/>
    </row>
    <row r="101" spans="2:5" ht="13.5" customHeight="1">
      <c r="B101" s="67"/>
      <c r="C101" s="67"/>
      <c r="D101" s="69"/>
      <c r="E101" s="73"/>
    </row>
    <row r="102" spans="4:5" ht="12.75">
      <c r="D102" s="65"/>
      <c r="E102" s="66"/>
    </row>
    <row r="103" spans="2:5" ht="12.75">
      <c r="B103" s="67"/>
      <c r="D103" s="65"/>
      <c r="E103" s="75"/>
    </row>
    <row r="104" spans="3:5" ht="12.75">
      <c r="C104" s="67"/>
      <c r="D104" s="65"/>
      <c r="E104" s="68"/>
    </row>
    <row r="105" spans="3:5" ht="12.75">
      <c r="C105" s="67"/>
      <c r="D105" s="69"/>
      <c r="E105" s="70"/>
    </row>
    <row r="106" spans="4:5" ht="12.75">
      <c r="D106" s="65"/>
      <c r="E106" s="66"/>
    </row>
    <row r="107" spans="4:5" ht="12.75">
      <c r="D107" s="65"/>
      <c r="E107" s="66"/>
    </row>
    <row r="108" spans="4:5" ht="12.75">
      <c r="D108" s="78"/>
      <c r="E108" s="79"/>
    </row>
    <row r="109" spans="4:5" ht="12.75">
      <c r="D109" s="65"/>
      <c r="E109" s="66"/>
    </row>
    <row r="110" spans="4:5" ht="12.75">
      <c r="D110" s="65"/>
      <c r="E110" s="66"/>
    </row>
    <row r="111" spans="4:5" ht="12.75">
      <c r="D111" s="65"/>
      <c r="E111" s="66"/>
    </row>
    <row r="112" spans="4:5" ht="12.75">
      <c r="D112" s="69"/>
      <c r="E112" s="70"/>
    </row>
    <row r="113" spans="4:5" ht="12.75">
      <c r="D113" s="65"/>
      <c r="E113" s="66"/>
    </row>
    <row r="114" spans="4:5" ht="12.75">
      <c r="D114" s="69"/>
      <c r="E114" s="70"/>
    </row>
    <row r="115" spans="4:5" ht="12.75">
      <c r="D115" s="65"/>
      <c r="E115" s="66"/>
    </row>
    <row r="116" spans="4:5" ht="12.75">
      <c r="D116" s="65"/>
      <c r="E116" s="66"/>
    </row>
    <row r="117" spans="4:5" ht="12.75">
      <c r="D117" s="65"/>
      <c r="E117" s="66"/>
    </row>
    <row r="118" spans="4:5" ht="12.75">
      <c r="D118" s="65"/>
      <c r="E118" s="66"/>
    </row>
    <row r="119" spans="1:5" ht="28.5" customHeight="1">
      <c r="A119" s="80"/>
      <c r="B119" s="80"/>
      <c r="C119" s="80"/>
      <c r="D119" s="81"/>
      <c r="E119" s="82"/>
    </row>
    <row r="120" spans="3:5" ht="12.75">
      <c r="C120" s="67"/>
      <c r="D120" s="65"/>
      <c r="E120" s="68"/>
    </row>
    <row r="121" ht="12.75">
      <c r="E121" s="83"/>
    </row>
    <row r="122" spans="4:5" ht="12.75">
      <c r="D122" s="65"/>
      <c r="E122" s="66"/>
    </row>
    <row r="123" spans="4:5" ht="12.75">
      <c r="D123" s="78"/>
      <c r="E123" s="79"/>
    </row>
    <row r="124" spans="4:5" ht="12.75">
      <c r="D124" s="78"/>
      <c r="E124" s="79"/>
    </row>
    <row r="125" spans="4:5" ht="12.75">
      <c r="D125" s="65"/>
      <c r="E125" s="66"/>
    </row>
    <row r="126" spans="4:5" ht="12.75">
      <c r="D126" s="69"/>
      <c r="E126" s="70"/>
    </row>
    <row r="127" spans="4:5" ht="12.75">
      <c r="D127" s="65"/>
      <c r="E127" s="66"/>
    </row>
    <row r="128" spans="4:5" ht="12.75">
      <c r="D128" s="65"/>
      <c r="E128" s="66"/>
    </row>
    <row r="129" spans="4:5" ht="12.75">
      <c r="D129" s="69"/>
      <c r="E129" s="70"/>
    </row>
    <row r="130" spans="4:5" ht="12.75">
      <c r="D130" s="65"/>
      <c r="E130" s="66"/>
    </row>
    <row r="131" spans="4:5" ht="12.75">
      <c r="D131" s="78"/>
      <c r="E131" s="79"/>
    </row>
    <row r="132" spans="4:5" ht="12.75">
      <c r="D132" s="69"/>
      <c r="E132" s="83"/>
    </row>
    <row r="133" spans="4:5" ht="12.75">
      <c r="D133" s="65"/>
      <c r="E133" s="79"/>
    </row>
    <row r="134" spans="4:5" ht="12.75">
      <c r="D134" s="69"/>
      <c r="E134" s="70"/>
    </row>
    <row r="135" spans="4:5" ht="12.75">
      <c r="D135" s="65"/>
      <c r="E135" s="66"/>
    </row>
    <row r="136" spans="3:5" ht="12.75">
      <c r="C136" s="67"/>
      <c r="D136" s="65"/>
      <c r="E136" s="68"/>
    </row>
    <row r="137" spans="4:5" ht="12.75">
      <c r="D137" s="65"/>
      <c r="E137" s="70"/>
    </row>
    <row r="138" spans="4:5" ht="12.75">
      <c r="D138" s="65"/>
      <c r="E138" s="79"/>
    </row>
    <row r="139" spans="3:5" ht="12.75">
      <c r="C139" s="67"/>
      <c r="D139" s="65"/>
      <c r="E139" s="84"/>
    </row>
    <row r="140" spans="3:5" ht="12.75">
      <c r="C140" s="67"/>
      <c r="D140" s="69"/>
      <c r="E140" s="73"/>
    </row>
    <row r="141" spans="4:5" ht="12.75">
      <c r="D141" s="65"/>
      <c r="E141" s="66"/>
    </row>
    <row r="142" ht="12.75">
      <c r="E142" s="85"/>
    </row>
    <row r="143" spans="4:5" ht="11.25" customHeight="1">
      <c r="D143" s="78"/>
      <c r="E143" s="79"/>
    </row>
    <row r="144" spans="2:5" ht="24" customHeight="1">
      <c r="B144" s="67"/>
      <c r="D144" s="78"/>
      <c r="E144" s="86"/>
    </row>
    <row r="145" spans="3:5" ht="15" customHeight="1">
      <c r="C145" s="67"/>
      <c r="D145" s="78"/>
      <c r="E145" s="86"/>
    </row>
    <row r="146" ht="11.25" customHeight="1">
      <c r="E146" s="83"/>
    </row>
    <row r="147" spans="4:5" ht="12.75">
      <c r="D147" s="78"/>
      <c r="E147" s="79"/>
    </row>
    <row r="148" spans="2:5" ht="13.5" customHeight="1">
      <c r="B148" s="67"/>
      <c r="D148" s="78"/>
      <c r="E148" s="87"/>
    </row>
    <row r="149" spans="3:5" ht="12.75" customHeight="1">
      <c r="C149" s="67"/>
      <c r="D149" s="78"/>
      <c r="E149" s="68"/>
    </row>
    <row r="150" spans="3:5" ht="12.75" customHeight="1">
      <c r="C150" s="67"/>
      <c r="D150" s="69"/>
      <c r="E150" s="73"/>
    </row>
    <row r="151" spans="4:5" ht="12.75">
      <c r="D151" s="65"/>
      <c r="E151" s="66"/>
    </row>
    <row r="152" spans="3:5" ht="12.75">
      <c r="C152" s="67"/>
      <c r="D152" s="65"/>
      <c r="E152" s="84"/>
    </row>
    <row r="153" ht="12.75">
      <c r="E153" s="83"/>
    </row>
    <row r="154" spans="4:5" ht="12.75">
      <c r="D154" s="78"/>
      <c r="E154" s="79"/>
    </row>
    <row r="155" spans="4:5" ht="12.75">
      <c r="D155" s="65"/>
      <c r="E155" s="66"/>
    </row>
    <row r="156" spans="1:5" ht="19.5" customHeight="1">
      <c r="A156" s="88"/>
      <c r="B156" s="40"/>
      <c r="C156" s="40"/>
      <c r="D156" s="40"/>
      <c r="E156" s="75"/>
    </row>
    <row r="157" spans="1:5" ht="15" customHeight="1">
      <c r="A157" s="67"/>
      <c r="D157" s="76"/>
      <c r="E157" s="75"/>
    </row>
    <row r="158" spans="1:5" ht="12.75">
      <c r="A158" s="67"/>
      <c r="B158" s="67"/>
      <c r="D158" s="76"/>
      <c r="E158" s="68"/>
    </row>
    <row r="159" spans="3:5" ht="12.75">
      <c r="C159" s="67"/>
      <c r="D159" s="65"/>
      <c r="E159" s="75"/>
    </row>
    <row r="160" spans="4:5" ht="12.75">
      <c r="D160" s="69"/>
      <c r="E160" s="70"/>
    </row>
    <row r="161" spans="2:5" ht="12.75">
      <c r="B161" s="67"/>
      <c r="D161" s="65"/>
      <c r="E161" s="68"/>
    </row>
    <row r="162" spans="3:5" ht="12.75">
      <c r="C162" s="67"/>
      <c r="D162" s="65"/>
      <c r="E162" s="68"/>
    </row>
    <row r="163" spans="4:5" ht="12.75">
      <c r="D163" s="69"/>
      <c r="E163" s="73"/>
    </row>
    <row r="164" spans="3:5" ht="22.5" customHeight="1">
      <c r="C164" s="67"/>
      <c r="D164" s="65"/>
      <c r="E164" s="72"/>
    </row>
    <row r="165" spans="4:5" ht="12.75">
      <c r="D165" s="65"/>
      <c r="E165" s="73"/>
    </row>
    <row r="166" spans="2:5" ht="12.75">
      <c r="B166" s="67"/>
      <c r="D166" s="65"/>
      <c r="E166" s="75"/>
    </row>
    <row r="167" spans="3:5" ht="12.75">
      <c r="C167" s="67"/>
      <c r="D167" s="65"/>
      <c r="E167" s="75"/>
    </row>
    <row r="168" spans="4:5" ht="12.75">
      <c r="D168" s="69"/>
      <c r="E168" s="70"/>
    </row>
    <row r="169" spans="1:5" ht="13.5" customHeight="1">
      <c r="A169" s="67"/>
      <c r="D169" s="76"/>
      <c r="E169" s="75"/>
    </row>
    <row r="170" spans="2:5" ht="13.5" customHeight="1">
      <c r="B170" s="67"/>
      <c r="D170" s="65"/>
      <c r="E170" s="75"/>
    </row>
    <row r="171" spans="3:5" ht="13.5" customHeight="1">
      <c r="C171" s="67"/>
      <c r="D171" s="65"/>
      <c r="E171" s="68"/>
    </row>
    <row r="172" spans="3:5" ht="12.75">
      <c r="C172" s="67"/>
      <c r="D172" s="69"/>
      <c r="E172" s="70"/>
    </row>
    <row r="173" spans="3:5" ht="12.75">
      <c r="C173" s="67"/>
      <c r="D173" s="65"/>
      <c r="E173" s="68"/>
    </row>
    <row r="174" ht="12.75">
      <c r="E174" s="83"/>
    </row>
    <row r="175" spans="3:5" ht="12.75">
      <c r="C175" s="67"/>
      <c r="D175" s="65"/>
      <c r="E175" s="84"/>
    </row>
    <row r="176" spans="3:5" ht="12.75">
      <c r="C176" s="67"/>
      <c r="D176" s="69"/>
      <c r="E176" s="73"/>
    </row>
    <row r="177" ht="12.75">
      <c r="E177" s="83"/>
    </row>
    <row r="178" spans="2:5" ht="12.75">
      <c r="B178" s="67"/>
      <c r="D178" s="78"/>
      <c r="E178" s="87"/>
    </row>
    <row r="179" spans="3:5" ht="12.75">
      <c r="C179" s="67"/>
      <c r="D179" s="78"/>
      <c r="E179" s="68"/>
    </row>
    <row r="180" spans="3:5" ht="12.75">
      <c r="C180" s="67"/>
      <c r="D180" s="69"/>
      <c r="E180" s="73"/>
    </row>
    <row r="181" spans="3:5" ht="12.75">
      <c r="C181" s="67"/>
      <c r="D181" s="69"/>
      <c r="E181" s="73"/>
    </row>
    <row r="182" spans="4:5" ht="12.75">
      <c r="D182" s="65"/>
      <c r="E182" s="66"/>
    </row>
    <row r="183" spans="1:5" s="89" customFormat="1" ht="18" customHeight="1">
      <c r="A183" s="233"/>
      <c r="B183" s="233"/>
      <c r="C183" s="233"/>
      <c r="D183" s="233"/>
      <c r="E183" s="233"/>
    </row>
    <row r="184" spans="1:5" ht="28.5" customHeight="1">
      <c r="A184" s="80"/>
      <c r="B184" s="80"/>
      <c r="C184" s="80"/>
      <c r="D184" s="81"/>
      <c r="E184" s="82"/>
    </row>
    <row r="188" ht="17.25" customHeight="1"/>
    <row r="189" ht="13.5" customHeight="1"/>
    <row r="195" ht="22.5" customHeight="1"/>
    <row r="196" ht="22.5" customHeight="1"/>
  </sheetData>
  <sheetProtection selectLockedCells="1" selectUnlockedCells="1"/>
  <mergeCells count="8">
    <mergeCell ref="B73:I73"/>
    <mergeCell ref="A183:E183"/>
    <mergeCell ref="A1:I1"/>
    <mergeCell ref="B3:I3"/>
    <mergeCell ref="B27:I27"/>
    <mergeCell ref="B29:I29"/>
    <mergeCell ref="B51:I51"/>
    <mergeCell ref="B53:I53"/>
  </mergeCells>
  <printOptions horizontalCentered="1"/>
  <pageMargins left="0.1968503937007874" right="0.1968503937007874" top="0.4330708661417323" bottom="0.3937007874015748" header="0.5118110236220472" footer="0.31496062992125984"/>
  <pageSetup firstPageNumber="1" useFirstPageNumber="1" horizontalDpi="600" verticalDpi="600" orientation="landscape" paperSize="9" scale="73" r:id="rId2"/>
  <headerFooter alignWithMargins="0">
    <oddFooter>&amp;R&amp;P</oddFooter>
  </headerFooter>
  <rowBreaks count="4" manualBreakCount="4">
    <brk id="27" max="255" man="1"/>
    <brk id="51" max="11" man="1"/>
    <brk id="117" max="255" man="1"/>
    <brk id="18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7"/>
  <sheetViews>
    <sheetView tabSelected="1" view="pageBreakPreview" zoomScale="80" zoomScaleSheetLayoutView="80" zoomScalePageLayoutView="0" workbookViewId="0" topLeftCell="A1">
      <selection activeCell="A234" sqref="A234:IV234"/>
    </sheetView>
  </sheetViews>
  <sheetFormatPr defaultColWidth="9.140625" defaultRowHeight="12.75"/>
  <cols>
    <col min="1" max="1" width="8.28125" style="90" customWidth="1"/>
    <col min="2" max="2" width="28.28125" style="91" customWidth="1"/>
    <col min="3" max="3" width="12.28125" style="92" customWidth="1"/>
    <col min="4" max="4" width="8.00390625" style="92" customWidth="1"/>
    <col min="5" max="7" width="7.140625" style="92" customWidth="1"/>
    <col min="8" max="8" width="7.28125" style="92" customWidth="1"/>
    <col min="9" max="9" width="8.140625" style="92" customWidth="1"/>
    <col min="10" max="10" width="8.421875" style="92" customWidth="1"/>
    <col min="11" max="11" width="9.28125" style="92" customWidth="1"/>
    <col min="12" max="12" width="8.140625" style="92" customWidth="1"/>
    <col min="13" max="13" width="7.140625" style="92" customWidth="1"/>
    <col min="14" max="14" width="7.7109375" style="92" customWidth="1"/>
    <col min="15" max="15" width="7.28125" style="92" customWidth="1"/>
    <col min="16" max="16" width="11.140625" style="92" customWidth="1"/>
    <col min="17" max="17" width="7.28125" style="92" customWidth="1"/>
    <col min="18" max="18" width="9.00390625" style="92" customWidth="1"/>
    <col min="19" max="19" width="9.57421875" style="92" customWidth="1"/>
    <col min="20" max="20" width="10.7109375" style="92" customWidth="1"/>
    <col min="21" max="21" width="10.57421875" style="92" customWidth="1"/>
    <col min="22" max="22" width="9.140625" style="3" customWidth="1"/>
    <col min="23" max="23" width="14.421875" style="3" customWidth="1"/>
    <col min="24" max="16384" width="9.140625" style="3" customWidth="1"/>
  </cols>
  <sheetData>
    <row r="1" spans="1:21" ht="18" customHeight="1">
      <c r="A1" s="235" t="s">
        <v>210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</row>
    <row r="2" spans="1:21" s="94" customFormat="1" ht="78.75">
      <c r="A2" s="93" t="s">
        <v>13</v>
      </c>
      <c r="B2" s="93" t="s">
        <v>14</v>
      </c>
      <c r="C2" s="93" t="s">
        <v>211</v>
      </c>
      <c r="D2" s="93" t="s">
        <v>15</v>
      </c>
      <c r="E2" s="93" t="s">
        <v>16</v>
      </c>
      <c r="F2" s="93" t="s">
        <v>17</v>
      </c>
      <c r="G2" s="93" t="s">
        <v>18</v>
      </c>
      <c r="H2" s="93" t="s">
        <v>5</v>
      </c>
      <c r="I2" s="93" t="s">
        <v>19</v>
      </c>
      <c r="J2" s="93" t="s">
        <v>6</v>
      </c>
      <c r="K2" s="93" t="s">
        <v>20</v>
      </c>
      <c r="L2" s="93" t="s">
        <v>21</v>
      </c>
      <c r="M2" s="93" t="s">
        <v>32</v>
      </c>
      <c r="N2" s="93" t="s">
        <v>22</v>
      </c>
      <c r="O2" s="93" t="s">
        <v>23</v>
      </c>
      <c r="P2" s="93" t="s">
        <v>8</v>
      </c>
      <c r="Q2" s="93" t="s">
        <v>24</v>
      </c>
      <c r="R2" s="93" t="s">
        <v>25</v>
      </c>
      <c r="S2" s="93" t="s">
        <v>219</v>
      </c>
      <c r="T2" s="93" t="s">
        <v>190</v>
      </c>
      <c r="U2" s="93" t="s">
        <v>212</v>
      </c>
    </row>
    <row r="3" spans="1:21" ht="12.75">
      <c r="A3" s="95"/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s="94" customFormat="1" ht="12.75">
      <c r="A4" s="98"/>
      <c r="B4" s="99" t="s">
        <v>26</v>
      </c>
      <c r="C4" s="174">
        <f>SUM(D4:S4)</f>
        <v>9616523</v>
      </c>
      <c r="D4" s="100">
        <f>+D52+D113+D181+D198</f>
        <v>301440</v>
      </c>
      <c r="E4" s="100">
        <f>+E52+E113+E181+E198</f>
        <v>309000</v>
      </c>
      <c r="F4" s="100">
        <v>0</v>
      </c>
      <c r="G4" s="100">
        <f aca="true" t="shared" si="0" ref="G4:M4">+G52+G113+G181+G198</f>
        <v>5000</v>
      </c>
      <c r="H4" s="100">
        <f t="shared" si="0"/>
        <v>1000</v>
      </c>
      <c r="I4" s="100">
        <f t="shared" si="0"/>
        <v>127861</v>
      </c>
      <c r="J4" s="100">
        <f t="shared" si="0"/>
        <v>545778</v>
      </c>
      <c r="K4" s="100">
        <f>+K52+K113+K181+K193+K214+K235</f>
        <v>7326500</v>
      </c>
      <c r="L4" s="100">
        <f t="shared" si="0"/>
        <v>14254</v>
      </c>
      <c r="M4" s="100">
        <f t="shared" si="0"/>
        <v>75000</v>
      </c>
      <c r="N4" s="100">
        <v>0</v>
      </c>
      <c r="O4" s="100">
        <f>+O52+O113+O181+O198+O194</f>
        <v>49760</v>
      </c>
      <c r="P4" s="100">
        <f>+P52+P113+P181+P198</f>
        <v>45000</v>
      </c>
      <c r="Q4" s="100">
        <f>+Q52+Q113+Q181+Q194+S194+Q198</f>
        <v>799480</v>
      </c>
      <c r="R4" s="100">
        <v>0</v>
      </c>
      <c r="S4" s="174">
        <f>+S52+S113+S181</f>
        <v>16450</v>
      </c>
      <c r="T4" s="100">
        <v>9600073</v>
      </c>
      <c r="U4" s="100">
        <v>9600073</v>
      </c>
    </row>
    <row r="5" spans="1:21" ht="12.75">
      <c r="A5" s="101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21" s="94" customFormat="1" ht="13.5" thickBot="1">
      <c r="A6" s="104"/>
      <c r="B6" s="105" t="s">
        <v>27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</row>
    <row r="7" spans="1:21" s="94" customFormat="1" ht="80.25" thickBot="1" thickTop="1">
      <c r="A7" s="107" t="s">
        <v>28</v>
      </c>
      <c r="B7" s="108" t="s">
        <v>29</v>
      </c>
      <c r="C7" s="145" t="s">
        <v>211</v>
      </c>
      <c r="D7" s="145" t="s">
        <v>15</v>
      </c>
      <c r="E7" s="145" t="s">
        <v>16</v>
      </c>
      <c r="F7" s="145" t="s">
        <v>30</v>
      </c>
      <c r="G7" s="145" t="s">
        <v>18</v>
      </c>
      <c r="H7" s="145" t="s">
        <v>5</v>
      </c>
      <c r="I7" s="145" t="s">
        <v>19</v>
      </c>
      <c r="J7" s="145" t="s">
        <v>31</v>
      </c>
      <c r="K7" s="145" t="s">
        <v>20</v>
      </c>
      <c r="L7" s="145" t="s">
        <v>21</v>
      </c>
      <c r="M7" s="145" t="s">
        <v>32</v>
      </c>
      <c r="N7" s="145" t="s">
        <v>33</v>
      </c>
      <c r="O7" s="145" t="s">
        <v>23</v>
      </c>
      <c r="P7" s="145" t="s">
        <v>8</v>
      </c>
      <c r="Q7" s="145" t="s">
        <v>24</v>
      </c>
      <c r="R7" s="145" t="s">
        <v>25</v>
      </c>
      <c r="S7" s="145" t="s">
        <v>9</v>
      </c>
      <c r="T7" s="145" t="s">
        <v>190</v>
      </c>
      <c r="U7" s="145" t="s">
        <v>212</v>
      </c>
    </row>
    <row r="8" spans="1:23" s="94" customFormat="1" ht="13.5" thickTop="1">
      <c r="A8" s="101">
        <v>3</v>
      </c>
      <c r="B8" s="109" t="s">
        <v>34</v>
      </c>
      <c r="C8" s="110">
        <f>+C9+C13+C41</f>
        <v>610440</v>
      </c>
      <c r="D8" s="110">
        <f>+D9+D13+D41</f>
        <v>301440</v>
      </c>
      <c r="E8" s="110">
        <f>+E9+E13+E41</f>
        <v>309000</v>
      </c>
      <c r="F8" s="110"/>
      <c r="G8" s="110">
        <v>0</v>
      </c>
      <c r="H8" s="110">
        <f>+H9+H13+H41</f>
        <v>0</v>
      </c>
      <c r="I8" s="110"/>
      <c r="J8" s="110">
        <f>+J9+J13+J41</f>
        <v>0</v>
      </c>
      <c r="K8" s="110">
        <f>+K9+K13+K41</f>
        <v>0</v>
      </c>
      <c r="L8" s="110"/>
      <c r="M8" s="110"/>
      <c r="N8" s="110"/>
      <c r="O8" s="110">
        <f>+O9+O13+O41</f>
        <v>0</v>
      </c>
      <c r="P8" s="110">
        <f>+P9+P13+P41</f>
        <v>0</v>
      </c>
      <c r="Q8" s="110">
        <f>+Q9+Q13+Q41</f>
        <v>0</v>
      </c>
      <c r="R8" s="110">
        <f>+R9+R13+R41</f>
        <v>0</v>
      </c>
      <c r="S8" s="110"/>
      <c r="T8" s="110">
        <v>610440</v>
      </c>
      <c r="U8" s="110">
        <v>610440</v>
      </c>
      <c r="W8" s="87"/>
    </row>
    <row r="9" spans="1:21" s="94" customFormat="1" ht="12.75">
      <c r="A9" s="95">
        <v>31</v>
      </c>
      <c r="B9" s="111" t="s">
        <v>35</v>
      </c>
      <c r="C9" s="112">
        <f>SUM(D9:Q9)</f>
        <v>0</v>
      </c>
      <c r="D9" s="112">
        <f>SUM(D10:D12)</f>
        <v>0</v>
      </c>
      <c r="E9" s="112"/>
      <c r="F9" s="112"/>
      <c r="G9" s="112"/>
      <c r="H9" s="112">
        <f>SUM(H10:H12)</f>
        <v>0</v>
      </c>
      <c r="I9" s="112"/>
      <c r="J9" s="112">
        <f>SUM(J10:J12)</f>
        <v>0</v>
      </c>
      <c r="K9" s="112">
        <f>SUM(K10:K12)</f>
        <v>0</v>
      </c>
      <c r="L9" s="112"/>
      <c r="M9" s="112"/>
      <c r="N9" s="112"/>
      <c r="O9" s="112">
        <f>SUM(O10:O12)</f>
        <v>0</v>
      </c>
      <c r="P9" s="112">
        <f>SUM(P10:P12)</f>
        <v>0</v>
      </c>
      <c r="Q9" s="112">
        <f>SUM(Q10:Q12)</f>
        <v>0</v>
      </c>
      <c r="R9" s="112"/>
      <c r="S9" s="112"/>
      <c r="T9" s="112">
        <v>0</v>
      </c>
      <c r="U9" s="112">
        <v>0</v>
      </c>
    </row>
    <row r="10" spans="1:21" ht="12.75">
      <c r="A10" s="95">
        <v>311</v>
      </c>
      <c r="B10" s="111" t="s">
        <v>36</v>
      </c>
      <c r="C10" s="97">
        <f>SUM(D10:Q10)</f>
        <v>0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</row>
    <row r="11" spans="1:21" ht="12.75">
      <c r="A11" s="95">
        <v>312</v>
      </c>
      <c r="B11" s="111" t="s">
        <v>37</v>
      </c>
      <c r="C11" s="97">
        <f>SUM(D11:Q11)</f>
        <v>0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1" ht="12.75">
      <c r="A12" s="95">
        <v>313</v>
      </c>
      <c r="B12" s="111" t="s">
        <v>38</v>
      </c>
      <c r="C12" s="97">
        <f>SUM(D12:Q12)</f>
        <v>0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</row>
    <row r="13" spans="1:21" s="94" customFormat="1" ht="12.75">
      <c r="A13" s="95">
        <v>32</v>
      </c>
      <c r="B13" s="111" t="s">
        <v>39</v>
      </c>
      <c r="C13" s="112">
        <f>+C14+C18+C25+C35</f>
        <v>610115</v>
      </c>
      <c r="D13" s="112">
        <f>+D14+D18+D25+D35</f>
        <v>301115</v>
      </c>
      <c r="E13" s="112">
        <f>+E14+E18+E25+E35</f>
        <v>309000</v>
      </c>
      <c r="F13" s="112"/>
      <c r="G13" s="112"/>
      <c r="H13" s="112">
        <f>SUM(H15:H40)</f>
        <v>0</v>
      </c>
      <c r="I13" s="112"/>
      <c r="J13" s="112">
        <f>SUM(J15:J40)</f>
        <v>0</v>
      </c>
      <c r="K13" s="112">
        <f>SUM(K15:K40)</f>
        <v>0</v>
      </c>
      <c r="L13" s="112"/>
      <c r="M13" s="112"/>
      <c r="N13" s="112"/>
      <c r="O13" s="112">
        <f>SUM(O15:O40)</f>
        <v>0</v>
      </c>
      <c r="P13" s="112">
        <f>SUM(P15:P40)</f>
        <v>0</v>
      </c>
      <c r="Q13" s="112">
        <f>SUM(Q15:Q40)</f>
        <v>0</v>
      </c>
      <c r="R13" s="112">
        <f>SUM(R15:R40)</f>
        <v>0</v>
      </c>
      <c r="S13" s="112"/>
      <c r="T13" s="112">
        <v>610115</v>
      </c>
      <c r="U13" s="112">
        <v>610115</v>
      </c>
    </row>
    <row r="14" spans="1:21" s="94" customFormat="1" ht="12.75">
      <c r="A14" s="113">
        <v>321</v>
      </c>
      <c r="B14" s="114" t="s">
        <v>40</v>
      </c>
      <c r="C14" s="112">
        <f>SUM(C15:C17)</f>
        <v>31160</v>
      </c>
      <c r="D14" s="112">
        <f>SUM(D15:D17)</f>
        <v>31160</v>
      </c>
      <c r="E14" s="112">
        <f>SUM(E15:E16)</f>
        <v>0</v>
      </c>
      <c r="F14" s="112"/>
      <c r="G14" s="112"/>
      <c r="H14" s="112">
        <f aca="true" t="shared" si="1" ref="H14:S14">SUM(H15:H16)</f>
        <v>0</v>
      </c>
      <c r="I14" s="112">
        <f t="shared" si="1"/>
        <v>0</v>
      </c>
      <c r="J14" s="112">
        <f t="shared" si="1"/>
        <v>0</v>
      </c>
      <c r="K14" s="112">
        <f t="shared" si="1"/>
        <v>0</v>
      </c>
      <c r="L14" s="112">
        <f t="shared" si="1"/>
        <v>0</v>
      </c>
      <c r="M14" s="112">
        <f t="shared" si="1"/>
        <v>0</v>
      </c>
      <c r="N14" s="112">
        <f t="shared" si="1"/>
        <v>0</v>
      </c>
      <c r="O14" s="112">
        <f t="shared" si="1"/>
        <v>0</v>
      </c>
      <c r="P14" s="112">
        <f t="shared" si="1"/>
        <v>0</v>
      </c>
      <c r="Q14" s="112">
        <f t="shared" si="1"/>
        <v>0</v>
      </c>
      <c r="R14" s="112">
        <f t="shared" si="1"/>
        <v>0</v>
      </c>
      <c r="S14" s="112">
        <f t="shared" si="1"/>
        <v>0</v>
      </c>
      <c r="T14" s="112"/>
      <c r="U14" s="112"/>
    </row>
    <row r="15" spans="1:21" s="94" customFormat="1" ht="12.75" hidden="1">
      <c r="A15" s="115">
        <v>3211</v>
      </c>
      <c r="B15" s="116" t="s">
        <v>41</v>
      </c>
      <c r="C15" s="97">
        <f>SUM(D15:S15)</f>
        <v>26660</v>
      </c>
      <c r="D15" s="117">
        <v>26660</v>
      </c>
      <c r="E15" s="117"/>
      <c r="F15" s="117"/>
      <c r="G15" s="117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97"/>
      <c r="U15" s="97"/>
    </row>
    <row r="16" spans="1:21" s="94" customFormat="1" ht="12.75" hidden="1">
      <c r="A16" s="115">
        <v>3213</v>
      </c>
      <c r="B16" s="116" t="s">
        <v>42</v>
      </c>
      <c r="C16" s="97">
        <f>SUM(D16:S16)</f>
        <v>4000</v>
      </c>
      <c r="D16" s="117">
        <v>4000</v>
      </c>
      <c r="E16" s="117"/>
      <c r="F16" s="117"/>
      <c r="G16" s="117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97"/>
      <c r="U16" s="97"/>
    </row>
    <row r="17" spans="1:21" s="94" customFormat="1" ht="12.75" hidden="1">
      <c r="A17" s="115">
        <v>3214</v>
      </c>
      <c r="B17" s="116" t="s">
        <v>176</v>
      </c>
      <c r="C17" s="97">
        <f>SUM(D17:S17)</f>
        <v>500</v>
      </c>
      <c r="D17" s="117">
        <v>500</v>
      </c>
      <c r="E17" s="117"/>
      <c r="F17" s="117"/>
      <c r="G17" s="117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97"/>
      <c r="U17" s="97"/>
    </row>
    <row r="18" spans="1:21" s="94" customFormat="1" ht="12.75">
      <c r="A18" s="118">
        <v>322</v>
      </c>
      <c r="B18" s="119" t="s">
        <v>43</v>
      </c>
      <c r="C18" s="112">
        <f>SUM(C19:C24)</f>
        <v>264005</v>
      </c>
      <c r="D18" s="112">
        <f>SUM(D19:D24)</f>
        <v>84005</v>
      </c>
      <c r="E18" s="112">
        <f>SUM(E19:E24)</f>
        <v>180000</v>
      </c>
      <c r="F18" s="112"/>
      <c r="G18" s="112"/>
      <c r="H18" s="112">
        <f aca="true" t="shared" si="2" ref="H18:R18">SUM(H19:H24)</f>
        <v>0</v>
      </c>
      <c r="I18" s="112">
        <f t="shared" si="2"/>
        <v>0</v>
      </c>
      <c r="J18" s="112">
        <f t="shared" si="2"/>
        <v>0</v>
      </c>
      <c r="K18" s="112">
        <f t="shared" si="2"/>
        <v>0</v>
      </c>
      <c r="L18" s="112">
        <f t="shared" si="2"/>
        <v>0</v>
      </c>
      <c r="M18" s="112">
        <f t="shared" si="2"/>
        <v>0</v>
      </c>
      <c r="N18" s="112">
        <f t="shared" si="2"/>
        <v>0</v>
      </c>
      <c r="O18" s="112">
        <f t="shared" si="2"/>
        <v>0</v>
      </c>
      <c r="P18" s="112">
        <f t="shared" si="2"/>
        <v>0</v>
      </c>
      <c r="Q18" s="112">
        <f t="shared" si="2"/>
        <v>0</v>
      </c>
      <c r="R18" s="112">
        <f t="shared" si="2"/>
        <v>0</v>
      </c>
      <c r="S18" s="112"/>
      <c r="T18" s="112">
        <v>0</v>
      </c>
      <c r="U18" s="112">
        <v>0</v>
      </c>
    </row>
    <row r="19" spans="1:21" s="94" customFormat="1" ht="12.75" hidden="1">
      <c r="A19" s="115">
        <v>3221</v>
      </c>
      <c r="B19" s="116" t="s">
        <v>44</v>
      </c>
      <c r="C19" s="97">
        <f aca="true" t="shared" si="3" ref="C19:C24">SUM(D19:S19)</f>
        <v>60000</v>
      </c>
      <c r="D19" s="117">
        <v>60000</v>
      </c>
      <c r="E19" s="117"/>
      <c r="F19" s="117"/>
      <c r="G19" s="117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97"/>
      <c r="U19" s="97"/>
    </row>
    <row r="20" spans="1:21" s="94" customFormat="1" ht="12.75" hidden="1">
      <c r="A20" s="115">
        <v>3222</v>
      </c>
      <c r="B20" s="116" t="s">
        <v>45</v>
      </c>
      <c r="C20" s="97">
        <f t="shared" si="3"/>
        <v>5</v>
      </c>
      <c r="D20" s="117">
        <v>5</v>
      </c>
      <c r="E20" s="117"/>
      <c r="F20" s="117"/>
      <c r="G20" s="117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97"/>
      <c r="U20" s="97"/>
    </row>
    <row r="21" spans="1:21" s="94" customFormat="1" ht="12.75" hidden="1">
      <c r="A21" s="115">
        <v>3223</v>
      </c>
      <c r="B21" s="116" t="s">
        <v>46</v>
      </c>
      <c r="C21" s="97">
        <f t="shared" si="3"/>
        <v>180000</v>
      </c>
      <c r="D21" s="117">
        <v>0</v>
      </c>
      <c r="E21" s="117">
        <v>180000</v>
      </c>
      <c r="F21" s="117"/>
      <c r="G21" s="117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97"/>
      <c r="U21" s="97"/>
    </row>
    <row r="22" spans="1:21" s="94" customFormat="1" ht="12.75" hidden="1">
      <c r="A22" s="115">
        <v>3224</v>
      </c>
      <c r="B22" s="116" t="s">
        <v>47</v>
      </c>
      <c r="C22" s="97">
        <f t="shared" si="3"/>
        <v>15000</v>
      </c>
      <c r="D22" s="117">
        <v>15000</v>
      </c>
      <c r="E22" s="117"/>
      <c r="F22" s="117"/>
      <c r="G22" s="117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97"/>
      <c r="U22" s="97"/>
    </row>
    <row r="23" spans="1:21" s="94" customFormat="1" ht="12.75" hidden="1">
      <c r="A23" s="115">
        <v>3225</v>
      </c>
      <c r="B23" s="116" t="s">
        <v>48</v>
      </c>
      <c r="C23" s="97">
        <f t="shared" si="3"/>
        <v>6000</v>
      </c>
      <c r="D23" s="117">
        <v>6000</v>
      </c>
      <c r="E23" s="117"/>
      <c r="F23" s="117"/>
      <c r="G23" s="117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97"/>
      <c r="U23" s="97"/>
    </row>
    <row r="24" spans="1:21" s="94" customFormat="1" ht="12.75" hidden="1">
      <c r="A24" s="115">
        <v>3227</v>
      </c>
      <c r="B24" s="116" t="s">
        <v>49</v>
      </c>
      <c r="C24" s="97">
        <f t="shared" si="3"/>
        <v>3000</v>
      </c>
      <c r="D24" s="117">
        <v>3000</v>
      </c>
      <c r="E24" s="117"/>
      <c r="F24" s="117"/>
      <c r="G24" s="117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97"/>
      <c r="U24" s="97"/>
    </row>
    <row r="25" spans="1:21" s="94" customFormat="1" ht="12.75">
      <c r="A25" s="118">
        <v>323</v>
      </c>
      <c r="B25" s="119" t="s">
        <v>50</v>
      </c>
      <c r="C25" s="112">
        <f>SUM(C26:C34)</f>
        <v>272150</v>
      </c>
      <c r="D25" s="112">
        <f>SUM(D26:D34)</f>
        <v>143150</v>
      </c>
      <c r="E25" s="112">
        <f>SUM(E26:E35)</f>
        <v>129000</v>
      </c>
      <c r="F25" s="112"/>
      <c r="G25" s="112"/>
      <c r="H25" s="112">
        <f aca="true" t="shared" si="4" ref="H25:R25">SUM(H26:H34)</f>
        <v>0</v>
      </c>
      <c r="I25" s="112">
        <f t="shared" si="4"/>
        <v>0</v>
      </c>
      <c r="J25" s="112">
        <f t="shared" si="4"/>
        <v>0</v>
      </c>
      <c r="K25" s="112">
        <f t="shared" si="4"/>
        <v>0</v>
      </c>
      <c r="L25" s="112">
        <f t="shared" si="4"/>
        <v>0</v>
      </c>
      <c r="M25" s="112">
        <f t="shared" si="4"/>
        <v>0</v>
      </c>
      <c r="N25" s="112">
        <f t="shared" si="4"/>
        <v>0</v>
      </c>
      <c r="O25" s="112">
        <f t="shared" si="4"/>
        <v>0</v>
      </c>
      <c r="P25" s="112">
        <f t="shared" si="4"/>
        <v>0</v>
      </c>
      <c r="Q25" s="112">
        <f t="shared" si="4"/>
        <v>0</v>
      </c>
      <c r="R25" s="112">
        <f t="shared" si="4"/>
        <v>0</v>
      </c>
      <c r="S25" s="112"/>
      <c r="T25" s="112">
        <v>0</v>
      </c>
      <c r="U25" s="112">
        <v>0</v>
      </c>
    </row>
    <row r="26" spans="1:21" s="94" customFormat="1" ht="12.75" hidden="1">
      <c r="A26" s="115">
        <v>3231</v>
      </c>
      <c r="B26" s="116" t="s">
        <v>51</v>
      </c>
      <c r="C26" s="97">
        <f aca="true" t="shared" si="5" ref="C26:C34">SUM(D26:S26)</f>
        <v>97000</v>
      </c>
      <c r="D26" s="117">
        <v>17000</v>
      </c>
      <c r="E26" s="117">
        <v>80000</v>
      </c>
      <c r="F26" s="117"/>
      <c r="G26" s="117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97"/>
      <c r="T26" s="97"/>
      <c r="U26" s="97">
        <v>0</v>
      </c>
    </row>
    <row r="27" spans="1:21" s="94" customFormat="1" ht="12.75" hidden="1">
      <c r="A27" s="115">
        <v>3232</v>
      </c>
      <c r="B27" s="116" t="s">
        <v>52</v>
      </c>
      <c r="C27" s="97">
        <f t="shared" si="5"/>
        <v>62500</v>
      </c>
      <c r="D27" s="117">
        <v>35000</v>
      </c>
      <c r="E27" s="117">
        <v>27500</v>
      </c>
      <c r="F27" s="117"/>
      <c r="G27" s="117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97"/>
      <c r="T27" s="97">
        <v>0</v>
      </c>
      <c r="U27" s="97">
        <v>0</v>
      </c>
    </row>
    <row r="28" spans="1:21" s="94" customFormat="1" ht="12.75" hidden="1">
      <c r="A28" s="115">
        <v>3233</v>
      </c>
      <c r="B28" s="116" t="s">
        <v>53</v>
      </c>
      <c r="C28" s="97">
        <f t="shared" si="5"/>
        <v>2000</v>
      </c>
      <c r="D28" s="117">
        <v>2000</v>
      </c>
      <c r="E28" s="117"/>
      <c r="F28" s="117"/>
      <c r="G28" s="117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97"/>
      <c r="U28" s="97"/>
    </row>
    <row r="29" spans="1:21" s="94" customFormat="1" ht="12.75" hidden="1">
      <c r="A29" s="115">
        <v>3234</v>
      </c>
      <c r="B29" s="120" t="s">
        <v>54</v>
      </c>
      <c r="C29" s="97">
        <f t="shared" si="5"/>
        <v>42500</v>
      </c>
      <c r="D29" s="117">
        <v>35000</v>
      </c>
      <c r="E29" s="117">
        <v>7500</v>
      </c>
      <c r="F29" s="117"/>
      <c r="G29" s="117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97"/>
      <c r="U29" s="97"/>
    </row>
    <row r="30" spans="1:21" s="94" customFormat="1" ht="12.75" hidden="1">
      <c r="A30" s="115">
        <v>3235</v>
      </c>
      <c r="B30" s="120" t="s">
        <v>55</v>
      </c>
      <c r="C30" s="97">
        <f t="shared" si="5"/>
        <v>2900</v>
      </c>
      <c r="D30" s="117">
        <v>2900</v>
      </c>
      <c r="E30" s="117"/>
      <c r="F30" s="117"/>
      <c r="G30" s="117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97"/>
      <c r="U30" s="97"/>
    </row>
    <row r="31" spans="1:21" s="94" customFormat="1" ht="12.75" hidden="1">
      <c r="A31" s="115">
        <v>3236</v>
      </c>
      <c r="B31" s="116" t="s">
        <v>56</v>
      </c>
      <c r="C31" s="97">
        <f t="shared" si="5"/>
        <v>15000</v>
      </c>
      <c r="D31" s="117">
        <v>6000</v>
      </c>
      <c r="E31" s="117">
        <v>9000</v>
      </c>
      <c r="F31" s="117"/>
      <c r="G31" s="117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97"/>
      <c r="U31" s="97"/>
    </row>
    <row r="32" spans="1:21" s="94" customFormat="1" ht="12.75" hidden="1">
      <c r="A32" s="115">
        <v>3237</v>
      </c>
      <c r="B32" s="116" t="s">
        <v>57</v>
      </c>
      <c r="C32" s="97">
        <f t="shared" si="5"/>
        <v>6000</v>
      </c>
      <c r="D32" s="117">
        <v>6000</v>
      </c>
      <c r="E32" s="117"/>
      <c r="F32" s="117"/>
      <c r="G32" s="117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97"/>
      <c r="U32" s="97"/>
    </row>
    <row r="33" spans="1:21" s="94" customFormat="1" ht="12.75" hidden="1">
      <c r="A33" s="115">
        <v>3238</v>
      </c>
      <c r="B33" s="116" t="s">
        <v>58</v>
      </c>
      <c r="C33" s="97">
        <f t="shared" si="5"/>
        <v>27000</v>
      </c>
      <c r="D33" s="117">
        <v>27000</v>
      </c>
      <c r="E33" s="117"/>
      <c r="F33" s="117"/>
      <c r="G33" s="117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97"/>
      <c r="U33" s="97"/>
    </row>
    <row r="34" spans="1:21" s="94" customFormat="1" ht="12.75" hidden="1">
      <c r="A34" s="115">
        <v>3239</v>
      </c>
      <c r="B34" s="116" t="s">
        <v>59</v>
      </c>
      <c r="C34" s="97">
        <f t="shared" si="5"/>
        <v>17250</v>
      </c>
      <c r="D34" s="117">
        <v>12250</v>
      </c>
      <c r="E34" s="117">
        <v>5000</v>
      </c>
      <c r="F34" s="117"/>
      <c r="G34" s="117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97"/>
      <c r="U34" s="97"/>
    </row>
    <row r="35" spans="1:21" s="94" customFormat="1" ht="12.75">
      <c r="A35" s="118">
        <v>329</v>
      </c>
      <c r="B35" s="119" t="s">
        <v>60</v>
      </c>
      <c r="C35" s="112">
        <f>SUM(C36:C40)</f>
        <v>42800</v>
      </c>
      <c r="D35" s="112">
        <f>SUM(D36:D40)</f>
        <v>42800</v>
      </c>
      <c r="E35" s="112">
        <f>SUM(E36:E40)</f>
        <v>0</v>
      </c>
      <c r="F35" s="112"/>
      <c r="G35" s="112"/>
      <c r="H35" s="112">
        <f aca="true" t="shared" si="6" ref="H35:S35">SUM(H36:H40)</f>
        <v>0</v>
      </c>
      <c r="I35" s="112">
        <f t="shared" si="6"/>
        <v>0</v>
      </c>
      <c r="J35" s="112">
        <f t="shared" si="6"/>
        <v>0</v>
      </c>
      <c r="K35" s="112">
        <f t="shared" si="6"/>
        <v>0</v>
      </c>
      <c r="L35" s="112">
        <f t="shared" si="6"/>
        <v>0</v>
      </c>
      <c r="M35" s="112">
        <f t="shared" si="6"/>
        <v>0</v>
      </c>
      <c r="N35" s="112">
        <f t="shared" si="6"/>
        <v>0</v>
      </c>
      <c r="O35" s="112">
        <f t="shared" si="6"/>
        <v>0</v>
      </c>
      <c r="P35" s="112">
        <f t="shared" si="6"/>
        <v>0</v>
      </c>
      <c r="Q35" s="112">
        <f t="shared" si="6"/>
        <v>0</v>
      </c>
      <c r="R35" s="112">
        <f t="shared" si="6"/>
        <v>0</v>
      </c>
      <c r="S35" s="112">
        <f t="shared" si="6"/>
        <v>0</v>
      </c>
      <c r="T35" s="112">
        <v>0</v>
      </c>
      <c r="U35" s="112">
        <v>0</v>
      </c>
    </row>
    <row r="36" spans="1:21" s="94" customFormat="1" ht="12.75" hidden="1">
      <c r="A36" s="115">
        <v>3292</v>
      </c>
      <c r="B36" s="116" t="s">
        <v>61</v>
      </c>
      <c r="C36" s="97">
        <f>SUM(D36:S36)</f>
        <v>31000</v>
      </c>
      <c r="D36" s="117">
        <v>31000</v>
      </c>
      <c r="E36" s="117"/>
      <c r="F36" s="117"/>
      <c r="G36" s="117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97"/>
      <c r="U36" s="97"/>
    </row>
    <row r="37" spans="1:21" ht="12.75" hidden="1">
      <c r="A37" s="115">
        <v>3293</v>
      </c>
      <c r="B37" s="116" t="s">
        <v>62</v>
      </c>
      <c r="C37" s="97">
        <f>SUM(D37:S37)</f>
        <v>1000</v>
      </c>
      <c r="D37" s="117">
        <v>1000</v>
      </c>
      <c r="E37" s="117"/>
      <c r="F37" s="117"/>
      <c r="G37" s="11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</row>
    <row r="38" spans="1:21" ht="12.75" hidden="1">
      <c r="A38" s="115">
        <v>3294</v>
      </c>
      <c r="B38" s="116" t="s">
        <v>63</v>
      </c>
      <c r="C38" s="97">
        <f>SUM(D38:S38)</f>
        <v>1200</v>
      </c>
      <c r="D38" s="117">
        <v>1200</v>
      </c>
      <c r="E38" s="117"/>
      <c r="F38" s="117"/>
      <c r="G38" s="11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</row>
    <row r="39" spans="1:21" ht="12.75" hidden="1">
      <c r="A39" s="115">
        <v>3295</v>
      </c>
      <c r="B39" s="116" t="s">
        <v>154</v>
      </c>
      <c r="C39" s="97">
        <f>SUM(D39:S39)</f>
        <v>1600</v>
      </c>
      <c r="D39" s="117">
        <v>1600</v>
      </c>
      <c r="E39" s="117"/>
      <c r="F39" s="117"/>
      <c r="G39" s="11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</row>
    <row r="40" spans="1:21" ht="12.75" hidden="1">
      <c r="A40" s="115">
        <v>3299</v>
      </c>
      <c r="B40" s="116" t="s">
        <v>64</v>
      </c>
      <c r="C40" s="97">
        <f>SUM(D40:S40)</f>
        <v>8000</v>
      </c>
      <c r="D40" s="117">
        <v>8000</v>
      </c>
      <c r="E40" s="117"/>
      <c r="F40" s="117"/>
      <c r="G40" s="11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</row>
    <row r="41" spans="1:21" s="94" customFormat="1" ht="12.75">
      <c r="A41" s="95">
        <v>34</v>
      </c>
      <c r="B41" s="111" t="s">
        <v>65</v>
      </c>
      <c r="C41" s="112">
        <f>SUM(D41:Q41)</f>
        <v>325</v>
      </c>
      <c r="D41" s="112">
        <f>SUM(D43:D45)</f>
        <v>325</v>
      </c>
      <c r="E41" s="112">
        <f>SUM(E43:E45)</f>
        <v>0</v>
      </c>
      <c r="F41" s="112"/>
      <c r="G41" s="112"/>
      <c r="H41" s="112">
        <f aca="true" t="shared" si="7" ref="H41:S41">SUM(H43:H45)</f>
        <v>0</v>
      </c>
      <c r="I41" s="112">
        <f t="shared" si="7"/>
        <v>0</v>
      </c>
      <c r="J41" s="112">
        <f t="shared" si="7"/>
        <v>0</v>
      </c>
      <c r="K41" s="112">
        <f t="shared" si="7"/>
        <v>0</v>
      </c>
      <c r="L41" s="112">
        <f t="shared" si="7"/>
        <v>0</v>
      </c>
      <c r="M41" s="112">
        <f t="shared" si="7"/>
        <v>0</v>
      </c>
      <c r="N41" s="112">
        <f t="shared" si="7"/>
        <v>0</v>
      </c>
      <c r="O41" s="112">
        <f t="shared" si="7"/>
        <v>0</v>
      </c>
      <c r="P41" s="112">
        <f t="shared" si="7"/>
        <v>0</v>
      </c>
      <c r="Q41" s="112">
        <f t="shared" si="7"/>
        <v>0</v>
      </c>
      <c r="R41" s="112">
        <f t="shared" si="7"/>
        <v>0</v>
      </c>
      <c r="S41" s="112">
        <f t="shared" si="7"/>
        <v>0</v>
      </c>
      <c r="T41" s="112">
        <v>325</v>
      </c>
      <c r="U41" s="112">
        <v>325</v>
      </c>
    </row>
    <row r="42" spans="1:21" s="94" customFormat="1" ht="12.75">
      <c r="A42" s="95">
        <v>343</v>
      </c>
      <c r="B42" s="111" t="s">
        <v>66</v>
      </c>
      <c r="C42" s="112">
        <f>SUM(C43:C45)</f>
        <v>265</v>
      </c>
      <c r="D42" s="112">
        <f>SUM(D43:D45)</f>
        <v>325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>
        <v>0</v>
      </c>
      <c r="U42" s="112">
        <v>0</v>
      </c>
    </row>
    <row r="43" spans="1:21" s="94" customFormat="1" ht="12.75" hidden="1">
      <c r="A43" s="115">
        <v>3431</v>
      </c>
      <c r="B43" s="116" t="s">
        <v>67</v>
      </c>
      <c r="C43" s="97">
        <f>SUM(D43:S43)</f>
        <v>230</v>
      </c>
      <c r="D43" s="117">
        <v>230</v>
      </c>
      <c r="E43" s="117"/>
      <c r="F43" s="117"/>
      <c r="G43" s="117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</row>
    <row r="44" spans="1:21" s="94" customFormat="1" ht="22.5" hidden="1">
      <c r="A44" s="115">
        <v>3432</v>
      </c>
      <c r="B44" s="212" t="s">
        <v>214</v>
      </c>
      <c r="C44" s="97"/>
      <c r="D44" s="117">
        <v>60</v>
      </c>
      <c r="E44" s="117"/>
      <c r="F44" s="117"/>
      <c r="G44" s="117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</row>
    <row r="45" spans="1:21" ht="12.75" hidden="1">
      <c r="A45" s="115">
        <v>3433</v>
      </c>
      <c r="B45" s="116" t="s">
        <v>68</v>
      </c>
      <c r="C45" s="97">
        <f>SUM(D45:S45)</f>
        <v>35</v>
      </c>
      <c r="D45" s="117">
        <v>35</v>
      </c>
      <c r="E45" s="117"/>
      <c r="F45" s="117"/>
      <c r="G45" s="11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</row>
    <row r="46" spans="1:22" s="94" customFormat="1" ht="22.5">
      <c r="A46" s="95">
        <v>4</v>
      </c>
      <c r="B46" s="111" t="s">
        <v>69</v>
      </c>
      <c r="C46" s="112">
        <f>+C47</f>
        <v>0</v>
      </c>
      <c r="D46" s="112">
        <f>+D47</f>
        <v>0</v>
      </c>
      <c r="E46" s="112">
        <f>+E47</f>
        <v>0</v>
      </c>
      <c r="F46" s="112"/>
      <c r="G46" s="112"/>
      <c r="H46" s="112">
        <f aca="true" t="shared" si="8" ref="H46:R46">+H47</f>
        <v>0</v>
      </c>
      <c r="I46" s="112">
        <f t="shared" si="8"/>
        <v>0</v>
      </c>
      <c r="J46" s="112">
        <f t="shared" si="8"/>
        <v>0</v>
      </c>
      <c r="K46" s="112">
        <f t="shared" si="8"/>
        <v>0</v>
      </c>
      <c r="L46" s="112">
        <f t="shared" si="8"/>
        <v>0</v>
      </c>
      <c r="M46" s="112">
        <f t="shared" si="8"/>
        <v>0</v>
      </c>
      <c r="N46" s="112">
        <f t="shared" si="8"/>
        <v>0</v>
      </c>
      <c r="O46" s="112">
        <f t="shared" si="8"/>
        <v>0</v>
      </c>
      <c r="P46" s="112">
        <f t="shared" si="8"/>
        <v>0</v>
      </c>
      <c r="Q46" s="112">
        <f t="shared" si="8"/>
        <v>0</v>
      </c>
      <c r="R46" s="112">
        <f t="shared" si="8"/>
        <v>0</v>
      </c>
      <c r="S46" s="112">
        <v>0</v>
      </c>
      <c r="T46" s="112">
        <v>0</v>
      </c>
      <c r="U46" s="112">
        <f>+U47</f>
        <v>0</v>
      </c>
      <c r="V46" s="87"/>
    </row>
    <row r="47" spans="1:22" s="94" customFormat="1" ht="22.5">
      <c r="A47" s="104">
        <v>42</v>
      </c>
      <c r="B47" s="105" t="s">
        <v>70</v>
      </c>
      <c r="C47" s="106">
        <f>+C48+C50</f>
        <v>0</v>
      </c>
      <c r="D47" s="106">
        <f>+D48+D50</f>
        <v>0</v>
      </c>
      <c r="E47" s="106">
        <f>+E48+E50</f>
        <v>0</v>
      </c>
      <c r="F47" s="106"/>
      <c r="G47" s="106"/>
      <c r="H47" s="106">
        <f aca="true" t="shared" si="9" ref="H47:R47">+H48+H50</f>
        <v>0</v>
      </c>
      <c r="I47" s="106">
        <f t="shared" si="9"/>
        <v>0</v>
      </c>
      <c r="J47" s="106">
        <f t="shared" si="9"/>
        <v>0</v>
      </c>
      <c r="K47" s="106">
        <f t="shared" si="9"/>
        <v>0</v>
      </c>
      <c r="L47" s="106">
        <f t="shared" si="9"/>
        <v>0</v>
      </c>
      <c r="M47" s="106">
        <f t="shared" si="9"/>
        <v>0</v>
      </c>
      <c r="N47" s="106">
        <f t="shared" si="9"/>
        <v>0</v>
      </c>
      <c r="O47" s="106">
        <f t="shared" si="9"/>
        <v>0</v>
      </c>
      <c r="P47" s="106">
        <f t="shared" si="9"/>
        <v>0</v>
      </c>
      <c r="Q47" s="106">
        <f t="shared" si="9"/>
        <v>0</v>
      </c>
      <c r="R47" s="106">
        <f t="shared" si="9"/>
        <v>0</v>
      </c>
      <c r="S47" s="106"/>
      <c r="T47" s="106"/>
      <c r="U47" s="106">
        <f>+U48+U50</f>
        <v>0</v>
      </c>
      <c r="V47" s="87"/>
    </row>
    <row r="48" spans="1:22" s="94" customFormat="1" ht="12.75">
      <c r="A48" s="121">
        <v>421</v>
      </c>
      <c r="B48" s="122" t="s">
        <v>71</v>
      </c>
      <c r="C48" s="123">
        <f>+C49</f>
        <v>0</v>
      </c>
      <c r="D48" s="123">
        <f>+D49</f>
        <v>0</v>
      </c>
      <c r="E48" s="123">
        <f>+E49</f>
        <v>0</v>
      </c>
      <c r="F48" s="123"/>
      <c r="G48" s="123"/>
      <c r="H48" s="123">
        <f aca="true" t="shared" si="10" ref="H48:R48">+H49</f>
        <v>0</v>
      </c>
      <c r="I48" s="123">
        <f t="shared" si="10"/>
        <v>0</v>
      </c>
      <c r="J48" s="123">
        <f t="shared" si="10"/>
        <v>0</v>
      </c>
      <c r="K48" s="123">
        <f t="shared" si="10"/>
        <v>0</v>
      </c>
      <c r="L48" s="123">
        <f t="shared" si="10"/>
        <v>0</v>
      </c>
      <c r="M48" s="123">
        <f t="shared" si="10"/>
        <v>0</v>
      </c>
      <c r="N48" s="123">
        <f t="shared" si="10"/>
        <v>0</v>
      </c>
      <c r="O48" s="123">
        <f t="shared" si="10"/>
        <v>0</v>
      </c>
      <c r="P48" s="123">
        <f t="shared" si="10"/>
        <v>0</v>
      </c>
      <c r="Q48" s="123">
        <f t="shared" si="10"/>
        <v>0</v>
      </c>
      <c r="R48" s="123">
        <f t="shared" si="10"/>
        <v>0</v>
      </c>
      <c r="S48" s="123"/>
      <c r="T48" s="123"/>
      <c r="U48" s="123">
        <f>+U49</f>
        <v>0</v>
      </c>
      <c r="V48" s="87"/>
    </row>
    <row r="49" spans="1:22" s="94" customFormat="1" ht="12.75" hidden="1">
      <c r="A49" s="124">
        <v>4212</v>
      </c>
      <c r="B49" s="125" t="s">
        <v>72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6"/>
      <c r="U49" s="123"/>
      <c r="V49" s="87"/>
    </row>
    <row r="50" spans="1:22" s="94" customFormat="1" ht="13.5" thickBot="1">
      <c r="A50" s="121">
        <v>422</v>
      </c>
      <c r="B50" s="122" t="s">
        <v>73</v>
      </c>
      <c r="C50" s="123">
        <f>+C51</f>
        <v>0</v>
      </c>
      <c r="D50" s="123">
        <f>+D51</f>
        <v>0</v>
      </c>
      <c r="E50" s="123">
        <f>+E51</f>
        <v>0</v>
      </c>
      <c r="F50" s="123"/>
      <c r="G50" s="123"/>
      <c r="H50" s="123">
        <f aca="true" t="shared" si="11" ref="H50:U50">+H51</f>
        <v>0</v>
      </c>
      <c r="I50" s="123">
        <f t="shared" si="11"/>
        <v>0</v>
      </c>
      <c r="J50" s="123">
        <f t="shared" si="11"/>
        <v>0</v>
      </c>
      <c r="K50" s="123">
        <f t="shared" si="11"/>
        <v>0</v>
      </c>
      <c r="L50" s="123">
        <f t="shared" si="11"/>
        <v>0</v>
      </c>
      <c r="M50" s="123">
        <f t="shared" si="11"/>
        <v>0</v>
      </c>
      <c r="N50" s="123">
        <f t="shared" si="11"/>
        <v>0</v>
      </c>
      <c r="O50" s="123">
        <f t="shared" si="11"/>
        <v>0</v>
      </c>
      <c r="P50" s="123">
        <f t="shared" si="11"/>
        <v>0</v>
      </c>
      <c r="Q50" s="123">
        <f t="shared" si="11"/>
        <v>0</v>
      </c>
      <c r="R50" s="123">
        <f t="shared" si="11"/>
        <v>0</v>
      </c>
      <c r="S50" s="123">
        <f t="shared" si="11"/>
        <v>0</v>
      </c>
      <c r="T50" s="123">
        <f t="shared" si="11"/>
        <v>0</v>
      </c>
      <c r="U50" s="123">
        <f t="shared" si="11"/>
        <v>0</v>
      </c>
      <c r="V50" s="87"/>
    </row>
    <row r="51" spans="1:22" s="94" customFormat="1" ht="12.75" hidden="1">
      <c r="A51" s="124">
        <v>4223</v>
      </c>
      <c r="B51" s="125" t="s">
        <v>74</v>
      </c>
      <c r="C51" s="123"/>
      <c r="D51" s="123"/>
      <c r="E51" s="123"/>
      <c r="F51" s="123">
        <v>0</v>
      </c>
      <c r="G51" s="123">
        <v>0</v>
      </c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87"/>
    </row>
    <row r="52" spans="1:22" s="94" customFormat="1" ht="14.25" thickBot="1" thickTop="1">
      <c r="A52" s="127"/>
      <c r="B52" s="128" t="s">
        <v>75</v>
      </c>
      <c r="C52" s="129">
        <f>+C8+C46</f>
        <v>610440</v>
      </c>
      <c r="D52" s="129">
        <f>+D8+D46</f>
        <v>301440</v>
      </c>
      <c r="E52" s="129">
        <f>+E8+E46</f>
        <v>309000</v>
      </c>
      <c r="F52" s="129">
        <v>0</v>
      </c>
      <c r="G52" s="129">
        <v>0</v>
      </c>
      <c r="H52" s="129">
        <f>+H8+H46</f>
        <v>0</v>
      </c>
      <c r="I52" s="129"/>
      <c r="J52" s="129">
        <f aca="true" t="shared" si="12" ref="J52:R52">+J8+J46</f>
        <v>0</v>
      </c>
      <c r="K52" s="129">
        <f t="shared" si="12"/>
        <v>0</v>
      </c>
      <c r="L52" s="129">
        <f t="shared" si="12"/>
        <v>0</v>
      </c>
      <c r="M52" s="129">
        <f t="shared" si="12"/>
        <v>0</v>
      </c>
      <c r="N52" s="129">
        <f t="shared" si="12"/>
        <v>0</v>
      </c>
      <c r="O52" s="129">
        <f t="shared" si="12"/>
        <v>0</v>
      </c>
      <c r="P52" s="129">
        <f t="shared" si="12"/>
        <v>0</v>
      </c>
      <c r="Q52" s="129">
        <f t="shared" si="12"/>
        <v>0</v>
      </c>
      <c r="R52" s="129">
        <f t="shared" si="12"/>
        <v>0</v>
      </c>
      <c r="S52" s="129">
        <v>0</v>
      </c>
      <c r="T52" s="129">
        <f>+T8+T46</f>
        <v>610440</v>
      </c>
      <c r="U52" s="129">
        <f>+U8+U46</f>
        <v>610440</v>
      </c>
      <c r="V52" s="87"/>
    </row>
    <row r="53" spans="1:21" ht="14.25" thickBot="1" thickTop="1">
      <c r="A53" s="121"/>
      <c r="B53" s="125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</row>
    <row r="54" spans="1:21" s="94" customFormat="1" ht="80.25" thickBot="1" thickTop="1">
      <c r="A54" s="107" t="s">
        <v>28</v>
      </c>
      <c r="B54" s="108" t="s">
        <v>76</v>
      </c>
      <c r="C54" s="145" t="s">
        <v>211</v>
      </c>
      <c r="D54" s="145" t="s">
        <v>15</v>
      </c>
      <c r="E54" s="145" t="s">
        <v>16</v>
      </c>
      <c r="F54" s="145" t="s">
        <v>30</v>
      </c>
      <c r="G54" s="145" t="s">
        <v>18</v>
      </c>
      <c r="H54" s="145" t="s">
        <v>5</v>
      </c>
      <c r="I54" s="145" t="s">
        <v>19</v>
      </c>
      <c r="J54" s="145" t="s">
        <v>31</v>
      </c>
      <c r="K54" s="145" t="s">
        <v>20</v>
      </c>
      <c r="L54" s="145" t="s">
        <v>21</v>
      </c>
      <c r="M54" s="145" t="s">
        <v>77</v>
      </c>
      <c r="N54" s="145" t="s">
        <v>78</v>
      </c>
      <c r="O54" s="145" t="s">
        <v>23</v>
      </c>
      <c r="P54" s="145" t="s">
        <v>8</v>
      </c>
      <c r="Q54" s="145" t="s">
        <v>79</v>
      </c>
      <c r="R54" s="145" t="s">
        <v>25</v>
      </c>
      <c r="S54" s="145" t="s">
        <v>9</v>
      </c>
      <c r="T54" s="145" t="s">
        <v>190</v>
      </c>
      <c r="U54" s="145" t="s">
        <v>212</v>
      </c>
    </row>
    <row r="55" spans="1:21" s="94" customFormat="1" ht="13.5" thickTop="1">
      <c r="A55" s="101">
        <v>3</v>
      </c>
      <c r="B55" s="109" t="s">
        <v>34</v>
      </c>
      <c r="C55" s="110">
        <f>+C56+C64+C95</f>
        <v>819349</v>
      </c>
      <c r="D55" s="110">
        <f>+D56+D64+D95</f>
        <v>0</v>
      </c>
      <c r="E55" s="110">
        <f>+E56+E64+E95</f>
        <v>0</v>
      </c>
      <c r="F55" s="110">
        <v>0</v>
      </c>
      <c r="G55" s="110">
        <v>0</v>
      </c>
      <c r="H55" s="110">
        <f aca="true" t="shared" si="13" ref="H55:S55">+H56+H64+H95</f>
        <v>0</v>
      </c>
      <c r="I55" s="110">
        <f t="shared" si="13"/>
        <v>0</v>
      </c>
      <c r="J55" s="110">
        <f t="shared" si="13"/>
        <v>252569</v>
      </c>
      <c r="K55" s="110">
        <f t="shared" si="13"/>
        <v>0</v>
      </c>
      <c r="L55" s="110">
        <f t="shared" si="13"/>
        <v>0</v>
      </c>
      <c r="M55" s="110">
        <f t="shared" si="13"/>
        <v>43050</v>
      </c>
      <c r="N55" s="110">
        <f t="shared" si="13"/>
        <v>0</v>
      </c>
      <c r="O55" s="110">
        <f t="shared" si="13"/>
        <v>0</v>
      </c>
      <c r="P55" s="110">
        <f t="shared" si="13"/>
        <v>0</v>
      </c>
      <c r="Q55" s="110">
        <f t="shared" si="13"/>
        <v>523730</v>
      </c>
      <c r="R55" s="110">
        <f t="shared" si="13"/>
        <v>0</v>
      </c>
      <c r="S55" s="110">
        <f t="shared" si="13"/>
        <v>0</v>
      </c>
      <c r="T55" s="110">
        <v>819349</v>
      </c>
      <c r="U55" s="110">
        <v>819349</v>
      </c>
    </row>
    <row r="56" spans="1:23" s="94" customFormat="1" ht="12.75">
      <c r="A56" s="95">
        <v>31</v>
      </c>
      <c r="B56" s="111" t="s">
        <v>35</v>
      </c>
      <c r="C56" s="112">
        <f>+C57+C59+C61</f>
        <v>632374</v>
      </c>
      <c r="D56" s="112">
        <f>+D57+D59+D61</f>
        <v>0</v>
      </c>
      <c r="E56" s="112">
        <f>+E57+E59+E61</f>
        <v>0</v>
      </c>
      <c r="F56" s="112">
        <v>0</v>
      </c>
      <c r="G56" s="112"/>
      <c r="H56" s="112">
        <f aca="true" t="shared" si="14" ref="H56:S56">+H57+H59+H61</f>
        <v>0</v>
      </c>
      <c r="I56" s="112">
        <f t="shared" si="14"/>
        <v>0</v>
      </c>
      <c r="J56" s="112">
        <f t="shared" si="14"/>
        <v>76600</v>
      </c>
      <c r="K56" s="112">
        <f t="shared" si="14"/>
        <v>0</v>
      </c>
      <c r="L56" s="112">
        <f t="shared" si="14"/>
        <v>0</v>
      </c>
      <c r="M56" s="112">
        <f t="shared" si="14"/>
        <v>43050</v>
      </c>
      <c r="N56" s="112">
        <f t="shared" si="14"/>
        <v>0</v>
      </c>
      <c r="O56" s="112">
        <f t="shared" si="14"/>
        <v>0</v>
      </c>
      <c r="P56" s="112">
        <f t="shared" si="14"/>
        <v>0</v>
      </c>
      <c r="Q56" s="112">
        <f>+Q57+Q59+Q61</f>
        <v>512724</v>
      </c>
      <c r="R56" s="112">
        <f t="shared" si="14"/>
        <v>0</v>
      </c>
      <c r="S56" s="112">
        <f t="shared" si="14"/>
        <v>0</v>
      </c>
      <c r="T56" s="112">
        <v>632374</v>
      </c>
      <c r="U56" s="112">
        <v>632374</v>
      </c>
      <c r="W56" s="87"/>
    </row>
    <row r="57" spans="1:21" ht="12.75">
      <c r="A57" s="118">
        <v>311</v>
      </c>
      <c r="B57" s="119" t="s">
        <v>36</v>
      </c>
      <c r="C57" s="112">
        <f>SUM(D57:Q57)</f>
        <v>521953</v>
      </c>
      <c r="D57" s="117"/>
      <c r="E57" s="117"/>
      <c r="F57" s="117"/>
      <c r="G57" s="117"/>
      <c r="H57" s="97"/>
      <c r="I57" s="97"/>
      <c r="J57" s="133">
        <f>SUM(J58:J58)</f>
        <v>63040</v>
      </c>
      <c r="K57" s="117"/>
      <c r="L57" s="117"/>
      <c r="M57" s="133">
        <f>SUM(M58:M58)</f>
        <v>36953</v>
      </c>
      <c r="N57" s="117"/>
      <c r="O57" s="97"/>
      <c r="P57" s="97"/>
      <c r="Q57" s="133">
        <f>SUM(Q58:Q58)</f>
        <v>421960</v>
      </c>
      <c r="R57" s="130"/>
      <c r="S57" s="130"/>
      <c r="T57" s="97"/>
      <c r="U57" s="97"/>
    </row>
    <row r="58" spans="1:21" ht="12.75" hidden="1">
      <c r="A58" s="115">
        <v>3111</v>
      </c>
      <c r="B58" s="116" t="s">
        <v>115</v>
      </c>
      <c r="C58" s="97">
        <f>SUM(D58:S58)</f>
        <v>521953</v>
      </c>
      <c r="D58" s="117"/>
      <c r="E58" s="117"/>
      <c r="F58" s="117"/>
      <c r="G58" s="117"/>
      <c r="H58" s="97"/>
      <c r="I58" s="97"/>
      <c r="J58" s="117">
        <v>63040</v>
      </c>
      <c r="K58" s="117"/>
      <c r="L58" s="117"/>
      <c r="M58" s="117">
        <v>36953</v>
      </c>
      <c r="N58" s="117"/>
      <c r="O58" s="97"/>
      <c r="P58" s="97"/>
      <c r="Q58" s="117">
        <v>421960</v>
      </c>
      <c r="R58" s="130"/>
      <c r="S58" s="130"/>
      <c r="T58" s="97"/>
      <c r="U58" s="97"/>
    </row>
    <row r="59" spans="1:21" ht="12.75">
      <c r="A59" s="118">
        <v>312</v>
      </c>
      <c r="B59" s="119" t="s">
        <v>80</v>
      </c>
      <c r="C59" s="112">
        <f>SUM(D59:Q59)</f>
        <v>24299</v>
      </c>
      <c r="D59" s="117"/>
      <c r="E59" s="117"/>
      <c r="F59" s="117"/>
      <c r="G59" s="117"/>
      <c r="H59" s="97"/>
      <c r="I59" s="97"/>
      <c r="J59" s="133">
        <f>SUM(J60:J60)</f>
        <v>3158</v>
      </c>
      <c r="K59" s="117"/>
      <c r="L59" s="117"/>
      <c r="M59" s="117">
        <v>0</v>
      </c>
      <c r="N59" s="117"/>
      <c r="O59" s="97"/>
      <c r="P59" s="97"/>
      <c r="Q59" s="166">
        <f>SUM(Q60:Q60)</f>
        <v>21141</v>
      </c>
      <c r="R59" s="130"/>
      <c r="S59" s="130"/>
      <c r="T59" s="97"/>
      <c r="U59" s="97"/>
    </row>
    <row r="60" spans="1:21" ht="12.75" hidden="1">
      <c r="A60" s="115">
        <v>3121</v>
      </c>
      <c r="B60" s="116" t="s">
        <v>37</v>
      </c>
      <c r="C60" s="97">
        <f>SUM(D60:S60)</f>
        <v>24299</v>
      </c>
      <c r="D60" s="117"/>
      <c r="E60" s="117"/>
      <c r="F60" s="117"/>
      <c r="G60" s="117"/>
      <c r="H60" s="97"/>
      <c r="I60" s="97"/>
      <c r="J60" s="117">
        <v>3158</v>
      </c>
      <c r="K60" s="117"/>
      <c r="L60" s="117"/>
      <c r="M60" s="117">
        <v>0</v>
      </c>
      <c r="N60" s="117"/>
      <c r="O60" s="97"/>
      <c r="P60" s="97"/>
      <c r="Q60" s="131">
        <v>21141</v>
      </c>
      <c r="R60" s="130"/>
      <c r="S60" s="130"/>
      <c r="T60" s="97"/>
      <c r="U60" s="97"/>
    </row>
    <row r="61" spans="1:21" ht="12.75">
      <c r="A61" s="118">
        <v>313</v>
      </c>
      <c r="B61" s="119" t="s">
        <v>38</v>
      </c>
      <c r="C61" s="112">
        <f>SUM(C62:C63)</f>
        <v>86122</v>
      </c>
      <c r="D61" s="112">
        <f>SUM(D62:D63)</f>
        <v>0</v>
      </c>
      <c r="E61" s="112">
        <f>SUM(E62:E63)</f>
        <v>0</v>
      </c>
      <c r="F61" s="112">
        <v>0</v>
      </c>
      <c r="G61" s="112"/>
      <c r="H61" s="112">
        <f aca="true" t="shared" si="15" ref="H61:S61">SUM(H62:H63)</f>
        <v>0</v>
      </c>
      <c r="I61" s="112">
        <f t="shared" si="15"/>
        <v>0</v>
      </c>
      <c r="J61" s="112">
        <f t="shared" si="15"/>
        <v>10402</v>
      </c>
      <c r="K61" s="112">
        <f t="shared" si="15"/>
        <v>0</v>
      </c>
      <c r="L61" s="112">
        <f t="shared" si="15"/>
        <v>0</v>
      </c>
      <c r="M61" s="112">
        <f t="shared" si="15"/>
        <v>6097</v>
      </c>
      <c r="N61" s="112">
        <f t="shared" si="15"/>
        <v>0</v>
      </c>
      <c r="O61" s="112">
        <f t="shared" si="15"/>
        <v>0</v>
      </c>
      <c r="P61" s="112">
        <f t="shared" si="15"/>
        <v>0</v>
      </c>
      <c r="Q61" s="112">
        <f t="shared" si="15"/>
        <v>69623</v>
      </c>
      <c r="R61" s="112">
        <f t="shared" si="15"/>
        <v>0</v>
      </c>
      <c r="S61" s="112">
        <f t="shared" si="15"/>
        <v>0</v>
      </c>
      <c r="T61" s="97"/>
      <c r="U61" s="97"/>
    </row>
    <row r="62" spans="1:21" ht="12.75" hidden="1">
      <c r="A62" s="115">
        <v>3132</v>
      </c>
      <c r="B62" s="132" t="s">
        <v>81</v>
      </c>
      <c r="C62" s="97">
        <f>SUM(D62:Q62)</f>
        <v>86122</v>
      </c>
      <c r="D62" s="117"/>
      <c r="E62" s="117"/>
      <c r="F62" s="117"/>
      <c r="G62" s="117"/>
      <c r="H62" s="97"/>
      <c r="I62" s="97"/>
      <c r="J62" s="117">
        <v>10402</v>
      </c>
      <c r="K62" s="117"/>
      <c r="L62" s="117"/>
      <c r="M62" s="117">
        <v>6097</v>
      </c>
      <c r="N62" s="117"/>
      <c r="O62" s="97"/>
      <c r="P62" s="97"/>
      <c r="Q62" s="117">
        <v>69623</v>
      </c>
      <c r="R62" s="117"/>
      <c r="S62" s="117"/>
      <c r="T62" s="97"/>
      <c r="U62" s="97"/>
    </row>
    <row r="63" spans="1:21" ht="12.75" hidden="1">
      <c r="A63" s="115">
        <v>3133</v>
      </c>
      <c r="B63" s="132" t="s">
        <v>82</v>
      </c>
      <c r="C63" s="97">
        <f>SUM(D63:Q63)</f>
        <v>0</v>
      </c>
      <c r="D63" s="117"/>
      <c r="E63" s="117"/>
      <c r="F63" s="117"/>
      <c r="G63" s="117"/>
      <c r="H63" s="97"/>
      <c r="I63" s="97"/>
      <c r="J63" s="117">
        <v>0</v>
      </c>
      <c r="K63" s="117"/>
      <c r="L63" s="117"/>
      <c r="M63" s="117">
        <v>0</v>
      </c>
      <c r="N63" s="117"/>
      <c r="O63" s="97"/>
      <c r="P63" s="97"/>
      <c r="Q63" s="117">
        <v>0</v>
      </c>
      <c r="R63" s="117"/>
      <c r="S63" s="117"/>
      <c r="T63" s="97"/>
      <c r="U63" s="97"/>
    </row>
    <row r="64" spans="1:21" s="94" customFormat="1" ht="12.75">
      <c r="A64" s="95">
        <v>32</v>
      </c>
      <c r="B64" s="111" t="s">
        <v>39</v>
      </c>
      <c r="C64" s="112">
        <f>SUM(D64:S64)</f>
        <v>186650</v>
      </c>
      <c r="D64" s="112">
        <f>+D65+D70+D77</f>
        <v>0</v>
      </c>
      <c r="E64" s="112">
        <f>+E65+E70+E77</f>
        <v>0</v>
      </c>
      <c r="F64" s="112">
        <v>0</v>
      </c>
      <c r="G64" s="112"/>
      <c r="H64" s="112">
        <f>+H65+H70+H77</f>
        <v>0</v>
      </c>
      <c r="I64" s="112">
        <f>+I65+I70+I77</f>
        <v>0</v>
      </c>
      <c r="J64" s="112">
        <f>+J65+J70+J77+J87+J89</f>
        <v>175644</v>
      </c>
      <c r="K64" s="112">
        <f>+K65+K70+K77</f>
        <v>0</v>
      </c>
      <c r="L64" s="112">
        <f>+L65+L70+L77</f>
        <v>0</v>
      </c>
      <c r="M64" s="112">
        <v>0</v>
      </c>
      <c r="N64" s="112">
        <f aca="true" t="shared" si="16" ref="N64:S64">+N65+N70+N77</f>
        <v>0</v>
      </c>
      <c r="O64" s="112">
        <f t="shared" si="16"/>
        <v>0</v>
      </c>
      <c r="P64" s="112">
        <f t="shared" si="16"/>
        <v>0</v>
      </c>
      <c r="Q64" s="112">
        <f t="shared" si="16"/>
        <v>11006</v>
      </c>
      <c r="R64" s="112">
        <f t="shared" si="16"/>
        <v>0</v>
      </c>
      <c r="S64" s="112">
        <f t="shared" si="16"/>
        <v>0</v>
      </c>
      <c r="T64" s="112">
        <v>186650</v>
      </c>
      <c r="U64" s="112">
        <v>186650</v>
      </c>
    </row>
    <row r="65" spans="1:21" s="94" customFormat="1" ht="12.75">
      <c r="A65" s="95">
        <v>321</v>
      </c>
      <c r="B65" s="111" t="s">
        <v>40</v>
      </c>
      <c r="C65" s="112">
        <f>SUM(D65:S65)</f>
        <v>17650</v>
      </c>
      <c r="D65" s="112">
        <f>SUM(D67:D68)</f>
        <v>0</v>
      </c>
      <c r="E65" s="112">
        <f>SUM(E67:E68)</f>
        <v>0</v>
      </c>
      <c r="F65" s="112">
        <v>0</v>
      </c>
      <c r="G65" s="112"/>
      <c r="H65" s="112">
        <f>SUM(H67:H68)</f>
        <v>0</v>
      </c>
      <c r="I65" s="112">
        <f>SUM(I67:I68)</f>
        <v>0</v>
      </c>
      <c r="J65" s="112">
        <f>SUM(J66:J69)</f>
        <v>6644</v>
      </c>
      <c r="K65" s="112">
        <f>SUM(K67:K68)</f>
        <v>0</v>
      </c>
      <c r="L65" s="112">
        <f>SUM(L67:L68)</f>
        <v>0</v>
      </c>
      <c r="M65" s="112"/>
      <c r="N65" s="112">
        <f aca="true" t="shared" si="17" ref="N65:S65">SUM(N67:N68)</f>
        <v>0</v>
      </c>
      <c r="O65" s="112">
        <f t="shared" si="17"/>
        <v>0</v>
      </c>
      <c r="P65" s="112">
        <f t="shared" si="17"/>
        <v>0</v>
      </c>
      <c r="Q65" s="112">
        <f t="shared" si="17"/>
        <v>11006</v>
      </c>
      <c r="R65" s="112">
        <f t="shared" si="17"/>
        <v>0</v>
      </c>
      <c r="S65" s="112">
        <f t="shared" si="17"/>
        <v>0</v>
      </c>
      <c r="T65" s="112"/>
      <c r="U65" s="112"/>
    </row>
    <row r="66" spans="1:21" s="94" customFormat="1" ht="12.75" hidden="1">
      <c r="A66" s="148">
        <v>3211</v>
      </c>
      <c r="B66" s="96" t="s">
        <v>41</v>
      </c>
      <c r="C66" s="97">
        <f>SUM(D66:S66)</f>
        <v>5000</v>
      </c>
      <c r="D66" s="112"/>
      <c r="E66" s="112"/>
      <c r="F66" s="97"/>
      <c r="G66" s="112"/>
      <c r="H66" s="112"/>
      <c r="I66" s="112"/>
      <c r="J66" s="97">
        <v>5000</v>
      </c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</row>
    <row r="67" spans="1:23" s="94" customFormat="1" ht="22.5" hidden="1">
      <c r="A67" s="115">
        <v>3212</v>
      </c>
      <c r="B67" s="212" t="s">
        <v>215</v>
      </c>
      <c r="C67" s="97">
        <f>SUM(D67:Q67)</f>
        <v>12650</v>
      </c>
      <c r="D67" s="117"/>
      <c r="E67" s="117"/>
      <c r="F67" s="117"/>
      <c r="G67" s="117"/>
      <c r="H67" s="112"/>
      <c r="I67" s="112"/>
      <c r="J67" s="117">
        <v>1644</v>
      </c>
      <c r="K67" s="117"/>
      <c r="L67" s="117"/>
      <c r="M67" s="117"/>
      <c r="N67" s="117"/>
      <c r="O67" s="112"/>
      <c r="P67" s="112"/>
      <c r="Q67" s="117">
        <v>11006</v>
      </c>
      <c r="R67" s="117"/>
      <c r="S67" s="117"/>
      <c r="T67" s="112"/>
      <c r="U67" s="112"/>
      <c r="W67" s="87"/>
    </row>
    <row r="68" spans="1:21" s="94" customFormat="1" ht="12.75" hidden="1">
      <c r="A68" s="115">
        <v>3213</v>
      </c>
      <c r="B68" s="116" t="s">
        <v>84</v>
      </c>
      <c r="C68" s="97">
        <f>SUM(D68:Q68)</f>
        <v>0</v>
      </c>
      <c r="D68" s="112"/>
      <c r="E68" s="112"/>
      <c r="F68" s="112"/>
      <c r="G68" s="112"/>
      <c r="H68" s="112"/>
      <c r="I68" s="112"/>
      <c r="J68" s="117">
        <v>0</v>
      </c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</row>
    <row r="69" spans="1:21" s="94" customFormat="1" ht="12.75" hidden="1">
      <c r="A69" s="115">
        <v>3214</v>
      </c>
      <c r="B69" s="116" t="s">
        <v>177</v>
      </c>
      <c r="C69" s="97"/>
      <c r="D69" s="112"/>
      <c r="E69" s="112"/>
      <c r="F69" s="112"/>
      <c r="G69" s="112"/>
      <c r="H69" s="112"/>
      <c r="I69" s="112"/>
      <c r="J69" s="117">
        <v>0</v>
      </c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</row>
    <row r="70" spans="1:21" s="94" customFormat="1" ht="12.75">
      <c r="A70" s="118">
        <v>322</v>
      </c>
      <c r="B70" s="119" t="s">
        <v>43</v>
      </c>
      <c r="C70" s="112">
        <f>SUM(D70:S70)</f>
        <v>91000</v>
      </c>
      <c r="D70" s="112">
        <f>SUM(D71:D75)</f>
        <v>0</v>
      </c>
      <c r="E70" s="112">
        <f>SUM(E71:E75)</f>
        <v>0</v>
      </c>
      <c r="F70" s="112">
        <v>0</v>
      </c>
      <c r="G70" s="112"/>
      <c r="H70" s="112">
        <f aca="true" t="shared" si="18" ref="H70:S70">SUM(H71:H75)</f>
        <v>0</v>
      </c>
      <c r="I70" s="112">
        <f t="shared" si="18"/>
        <v>0</v>
      </c>
      <c r="J70" s="112">
        <f>SUM(J71:J76)</f>
        <v>91000</v>
      </c>
      <c r="K70" s="112">
        <f t="shared" si="18"/>
        <v>0</v>
      </c>
      <c r="L70" s="112">
        <f t="shared" si="18"/>
        <v>0</v>
      </c>
      <c r="M70" s="112">
        <f t="shared" si="18"/>
        <v>0</v>
      </c>
      <c r="N70" s="112">
        <f t="shared" si="18"/>
        <v>0</v>
      </c>
      <c r="O70" s="112">
        <f t="shared" si="18"/>
        <v>0</v>
      </c>
      <c r="P70" s="112">
        <f t="shared" si="18"/>
        <v>0</v>
      </c>
      <c r="Q70" s="112">
        <f t="shared" si="18"/>
        <v>0</v>
      </c>
      <c r="R70" s="112">
        <f t="shared" si="18"/>
        <v>0</v>
      </c>
      <c r="S70" s="112">
        <f t="shared" si="18"/>
        <v>0</v>
      </c>
      <c r="T70" s="112"/>
      <c r="U70" s="112"/>
    </row>
    <row r="71" spans="1:21" s="94" customFormat="1" ht="12.75" hidden="1">
      <c r="A71" s="115">
        <v>3221</v>
      </c>
      <c r="B71" s="116" t="s">
        <v>85</v>
      </c>
      <c r="C71" s="97">
        <f>SUM(D71:Q71)</f>
        <v>5000</v>
      </c>
      <c r="D71" s="112"/>
      <c r="E71" s="112"/>
      <c r="F71" s="97"/>
      <c r="G71" s="112"/>
      <c r="H71" s="112"/>
      <c r="I71" s="112"/>
      <c r="J71" s="117">
        <v>5000</v>
      </c>
      <c r="K71" s="112"/>
      <c r="L71" s="97"/>
      <c r="M71" s="97"/>
      <c r="N71" s="97"/>
      <c r="O71" s="112"/>
      <c r="P71" s="112"/>
      <c r="Q71" s="112"/>
      <c r="R71" s="112"/>
      <c r="S71" s="112"/>
      <c r="T71" s="112"/>
      <c r="U71" s="112"/>
    </row>
    <row r="72" spans="1:21" s="94" customFormat="1" ht="12.75" hidden="1">
      <c r="A72" s="115">
        <v>3222</v>
      </c>
      <c r="B72" s="116" t="s">
        <v>107</v>
      </c>
      <c r="C72" s="97">
        <f>SUM(D72:Q72)</f>
        <v>70000</v>
      </c>
      <c r="D72" s="112"/>
      <c r="E72" s="112"/>
      <c r="F72" s="97"/>
      <c r="G72" s="112"/>
      <c r="H72" s="112"/>
      <c r="I72" s="112"/>
      <c r="J72" s="117">
        <v>70000</v>
      </c>
      <c r="K72" s="112"/>
      <c r="L72" s="97"/>
      <c r="M72" s="97"/>
      <c r="N72" s="97"/>
      <c r="O72" s="112"/>
      <c r="P72" s="112"/>
      <c r="Q72" s="112"/>
      <c r="R72" s="112"/>
      <c r="S72" s="112"/>
      <c r="T72" s="112"/>
      <c r="U72" s="112"/>
    </row>
    <row r="73" spans="1:21" s="94" customFormat="1" ht="12.75" hidden="1">
      <c r="A73" s="115">
        <v>3223</v>
      </c>
      <c r="B73" s="116" t="s">
        <v>151</v>
      </c>
      <c r="C73" s="97">
        <f>SUM(D73:S73)</f>
        <v>2500</v>
      </c>
      <c r="D73" s="112"/>
      <c r="E73" s="112"/>
      <c r="F73" s="97"/>
      <c r="G73" s="112"/>
      <c r="H73" s="112"/>
      <c r="I73" s="112"/>
      <c r="J73" s="117">
        <v>2500</v>
      </c>
      <c r="K73" s="112"/>
      <c r="L73" s="97"/>
      <c r="M73" s="97"/>
      <c r="N73" s="97"/>
      <c r="O73" s="112"/>
      <c r="P73" s="112"/>
      <c r="Q73" s="112"/>
      <c r="R73" s="112"/>
      <c r="S73" s="112"/>
      <c r="T73" s="112"/>
      <c r="U73" s="112"/>
    </row>
    <row r="74" spans="1:21" s="94" customFormat="1" ht="12.75" hidden="1">
      <c r="A74" s="115">
        <v>3224</v>
      </c>
      <c r="B74" s="116" t="s">
        <v>47</v>
      </c>
      <c r="C74" s="97">
        <f>SUM(D74:Q74)</f>
        <v>5000</v>
      </c>
      <c r="D74" s="112"/>
      <c r="E74" s="112"/>
      <c r="F74" s="112"/>
      <c r="G74" s="112"/>
      <c r="H74" s="112"/>
      <c r="I74" s="112"/>
      <c r="J74" s="117">
        <v>5000</v>
      </c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</row>
    <row r="75" spans="1:21" s="94" customFormat="1" ht="12.75" hidden="1">
      <c r="A75" s="115">
        <v>3225</v>
      </c>
      <c r="B75" s="116" t="s">
        <v>48</v>
      </c>
      <c r="C75" s="97">
        <f>SUM(D75:Q75)</f>
        <v>5000</v>
      </c>
      <c r="D75" s="112"/>
      <c r="E75" s="112"/>
      <c r="F75" s="97"/>
      <c r="G75" s="112"/>
      <c r="H75" s="112"/>
      <c r="I75" s="112"/>
      <c r="J75" s="117">
        <v>5000</v>
      </c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</row>
    <row r="76" spans="1:21" s="94" customFormat="1" ht="12.75" hidden="1">
      <c r="A76" s="115">
        <v>3227</v>
      </c>
      <c r="B76" s="116" t="s">
        <v>116</v>
      </c>
      <c r="C76" s="97">
        <f>SUM(D76:Q76)</f>
        <v>3500</v>
      </c>
      <c r="D76" s="112"/>
      <c r="E76" s="112"/>
      <c r="F76" s="112"/>
      <c r="G76" s="112"/>
      <c r="H76" s="112"/>
      <c r="I76" s="112"/>
      <c r="J76" s="117">
        <v>3500</v>
      </c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</row>
    <row r="77" spans="1:21" s="94" customFormat="1" ht="12.75">
      <c r="A77" s="118">
        <v>323</v>
      </c>
      <c r="B77" s="119" t="s">
        <v>50</v>
      </c>
      <c r="C77" s="97">
        <f>SUM(D77:S77)</f>
        <v>72000</v>
      </c>
      <c r="D77" s="112">
        <f>SUM(D78:D86)</f>
        <v>0</v>
      </c>
      <c r="E77" s="112">
        <f>SUM(E78:E86)</f>
        <v>0</v>
      </c>
      <c r="F77" s="112">
        <v>0</v>
      </c>
      <c r="G77" s="112"/>
      <c r="H77" s="112">
        <f>SUM(H78:H86)</f>
        <v>0</v>
      </c>
      <c r="I77" s="112">
        <f>SUM(I78:I86)</f>
        <v>0</v>
      </c>
      <c r="J77" s="112">
        <f>SUM(J78:J86)</f>
        <v>72000</v>
      </c>
      <c r="K77" s="112">
        <f aca="true" t="shared" si="19" ref="K77:S77">SUM(K78:K86)</f>
        <v>0</v>
      </c>
      <c r="L77" s="112">
        <f t="shared" si="19"/>
        <v>0</v>
      </c>
      <c r="M77" s="112">
        <f t="shared" si="19"/>
        <v>0</v>
      </c>
      <c r="N77" s="112">
        <f t="shared" si="19"/>
        <v>0</v>
      </c>
      <c r="O77" s="112">
        <f t="shared" si="19"/>
        <v>0</v>
      </c>
      <c r="P77" s="112">
        <f t="shared" si="19"/>
        <v>0</v>
      </c>
      <c r="Q77" s="112">
        <f t="shared" si="19"/>
        <v>0</v>
      </c>
      <c r="R77" s="112">
        <f t="shared" si="19"/>
        <v>0</v>
      </c>
      <c r="S77" s="112">
        <f t="shared" si="19"/>
        <v>0</v>
      </c>
      <c r="T77" s="112"/>
      <c r="U77" s="112"/>
    </row>
    <row r="78" spans="1:21" s="94" customFormat="1" ht="12.75" hidden="1">
      <c r="A78" s="115">
        <v>3231</v>
      </c>
      <c r="B78" s="116" t="s">
        <v>51</v>
      </c>
      <c r="C78" s="97">
        <f aca="true" t="shared" si="20" ref="C78:C89">SUM(D78:Q78)</f>
        <v>1000</v>
      </c>
      <c r="D78" s="112"/>
      <c r="E78" s="112"/>
      <c r="F78" s="112"/>
      <c r="G78" s="112"/>
      <c r="H78" s="112"/>
      <c r="I78" s="112"/>
      <c r="J78" s="117">
        <v>1000</v>
      </c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</row>
    <row r="79" spans="1:21" ht="12.75" hidden="1">
      <c r="A79" s="115">
        <v>3232</v>
      </c>
      <c r="B79" s="116" t="s">
        <v>52</v>
      </c>
      <c r="C79" s="97">
        <f t="shared" si="20"/>
        <v>5000</v>
      </c>
      <c r="D79" s="97"/>
      <c r="E79" s="97"/>
      <c r="F79" s="97"/>
      <c r="G79" s="97"/>
      <c r="H79" s="97"/>
      <c r="I79" s="97"/>
      <c r="J79" s="117">
        <v>5000</v>
      </c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</row>
    <row r="80" spans="1:21" ht="12.75" hidden="1">
      <c r="A80" s="115">
        <v>3233</v>
      </c>
      <c r="B80" s="116" t="s">
        <v>152</v>
      </c>
      <c r="C80" s="97">
        <f t="shared" si="20"/>
        <v>0</v>
      </c>
      <c r="D80" s="97"/>
      <c r="E80" s="97"/>
      <c r="F80" s="97"/>
      <c r="G80" s="97"/>
      <c r="H80" s="97"/>
      <c r="I80" s="97"/>
      <c r="J80" s="117">
        <v>0</v>
      </c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</row>
    <row r="81" spans="1:23" ht="12.75" hidden="1">
      <c r="A81" s="115">
        <v>3234</v>
      </c>
      <c r="B81" s="120" t="s">
        <v>54</v>
      </c>
      <c r="C81" s="97">
        <f t="shared" si="20"/>
        <v>1000</v>
      </c>
      <c r="D81" s="97"/>
      <c r="E81" s="97"/>
      <c r="F81" s="97"/>
      <c r="G81" s="97"/>
      <c r="H81" s="97"/>
      <c r="I81" s="97"/>
      <c r="J81" s="117">
        <v>1000</v>
      </c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W81" s="85"/>
    </row>
    <row r="82" spans="1:23" ht="12.75" hidden="1">
      <c r="A82" s="115">
        <v>3235</v>
      </c>
      <c r="B82" s="120" t="s">
        <v>55</v>
      </c>
      <c r="C82" s="97">
        <f t="shared" si="20"/>
        <v>0</v>
      </c>
      <c r="D82" s="97"/>
      <c r="E82" s="97"/>
      <c r="F82" s="97"/>
      <c r="G82" s="97"/>
      <c r="H82" s="97"/>
      <c r="I82" s="97"/>
      <c r="J82" s="117">
        <v>0</v>
      </c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W82" s="85"/>
    </row>
    <row r="83" spans="1:23" ht="12.75" hidden="1">
      <c r="A83" s="115">
        <v>3236</v>
      </c>
      <c r="B83" s="120" t="s">
        <v>153</v>
      </c>
      <c r="C83" s="97">
        <f t="shared" si="20"/>
        <v>0</v>
      </c>
      <c r="D83" s="97"/>
      <c r="E83" s="97"/>
      <c r="F83" s="97"/>
      <c r="G83" s="97"/>
      <c r="H83" s="97"/>
      <c r="I83" s="97"/>
      <c r="J83" s="117">
        <v>0</v>
      </c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W83" s="85"/>
    </row>
    <row r="84" spans="1:21" ht="12.75" hidden="1">
      <c r="A84" s="115">
        <v>3237</v>
      </c>
      <c r="B84" s="120" t="s">
        <v>156</v>
      </c>
      <c r="C84" s="97">
        <f t="shared" si="20"/>
        <v>2000</v>
      </c>
      <c r="D84" s="97"/>
      <c r="E84" s="97"/>
      <c r="F84" s="97"/>
      <c r="G84" s="97"/>
      <c r="H84" s="97"/>
      <c r="I84" s="97"/>
      <c r="J84" s="117">
        <v>2000</v>
      </c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</row>
    <row r="85" spans="1:21" ht="12.75" hidden="1">
      <c r="A85" s="115">
        <v>3238</v>
      </c>
      <c r="B85" s="120" t="s">
        <v>58</v>
      </c>
      <c r="C85" s="97">
        <f t="shared" si="20"/>
        <v>3000</v>
      </c>
      <c r="D85" s="97"/>
      <c r="E85" s="97"/>
      <c r="F85" s="97"/>
      <c r="G85" s="97"/>
      <c r="H85" s="97"/>
      <c r="I85" s="97"/>
      <c r="J85" s="117">
        <v>3000</v>
      </c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</row>
    <row r="86" spans="1:21" ht="12.75" hidden="1">
      <c r="A86" s="115">
        <v>3239</v>
      </c>
      <c r="B86" s="116" t="s">
        <v>59</v>
      </c>
      <c r="C86" s="97">
        <f t="shared" si="20"/>
        <v>60000</v>
      </c>
      <c r="D86" s="97"/>
      <c r="E86" s="97"/>
      <c r="F86" s="97"/>
      <c r="G86" s="97"/>
      <c r="H86" s="97"/>
      <c r="I86" s="97"/>
      <c r="J86" s="117">
        <v>60000</v>
      </c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</row>
    <row r="87" spans="1:21" ht="12.75">
      <c r="A87" s="118">
        <v>324</v>
      </c>
      <c r="B87" s="119" t="s">
        <v>117</v>
      </c>
      <c r="C87" s="97">
        <f>SUM(D87:S87)</f>
        <v>0</v>
      </c>
      <c r="D87" s="97"/>
      <c r="E87" s="97"/>
      <c r="F87" s="97"/>
      <c r="G87" s="97"/>
      <c r="H87" s="97"/>
      <c r="I87" s="97"/>
      <c r="J87" s="133">
        <f>SUM(J88:J88)</f>
        <v>0</v>
      </c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</row>
    <row r="88" spans="1:21" ht="12.75" hidden="1">
      <c r="A88" s="115">
        <v>3241</v>
      </c>
      <c r="B88" s="116" t="s">
        <v>118</v>
      </c>
      <c r="C88" s="97">
        <f>SUM(D88:S88)</f>
        <v>0</v>
      </c>
      <c r="D88" s="97"/>
      <c r="E88" s="97"/>
      <c r="F88" s="97"/>
      <c r="G88" s="97"/>
      <c r="H88" s="97"/>
      <c r="I88" s="97"/>
      <c r="J88" s="117">
        <v>0</v>
      </c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</row>
    <row r="89" spans="1:21" ht="12.75">
      <c r="A89" s="118">
        <v>329</v>
      </c>
      <c r="B89" s="119" t="s">
        <v>86</v>
      </c>
      <c r="C89" s="112">
        <f t="shared" si="20"/>
        <v>6000</v>
      </c>
      <c r="D89" s="97"/>
      <c r="E89" s="97"/>
      <c r="F89" s="97"/>
      <c r="G89" s="97"/>
      <c r="H89" s="97"/>
      <c r="I89" s="97"/>
      <c r="J89" s="133">
        <f>SUM(J90:J94)</f>
        <v>6000</v>
      </c>
      <c r="K89" s="97"/>
      <c r="L89" s="97"/>
      <c r="M89" s="97"/>
      <c r="N89" s="97"/>
      <c r="O89" s="97"/>
      <c r="P89" s="97"/>
      <c r="Q89" s="97"/>
      <c r="R89" s="97"/>
      <c r="S89" s="97"/>
      <c r="T89" s="112"/>
      <c r="U89" s="112"/>
    </row>
    <row r="90" spans="1:21" ht="12.75" hidden="1">
      <c r="A90" s="115">
        <v>3292</v>
      </c>
      <c r="B90" s="116" t="s">
        <v>157</v>
      </c>
      <c r="C90" s="97">
        <f>SUM(D90:Q90)</f>
        <v>0</v>
      </c>
      <c r="D90" s="97"/>
      <c r="E90" s="97"/>
      <c r="F90" s="97"/>
      <c r="G90" s="97"/>
      <c r="H90" s="97"/>
      <c r="I90" s="97"/>
      <c r="J90" s="117">
        <v>0</v>
      </c>
      <c r="K90" s="97"/>
      <c r="L90" s="97"/>
      <c r="M90" s="97"/>
      <c r="N90" s="97"/>
      <c r="O90" s="97"/>
      <c r="P90" s="97"/>
      <c r="Q90" s="97"/>
      <c r="R90" s="97"/>
      <c r="S90" s="97"/>
      <c r="T90" s="112"/>
      <c r="U90" s="112"/>
    </row>
    <row r="91" spans="1:21" ht="12.75" hidden="1">
      <c r="A91" s="115">
        <v>3293</v>
      </c>
      <c r="B91" s="116" t="s">
        <v>62</v>
      </c>
      <c r="C91" s="97">
        <f>SUM(D91:Q91)</f>
        <v>3000</v>
      </c>
      <c r="D91" s="97"/>
      <c r="E91" s="97"/>
      <c r="F91" s="97"/>
      <c r="G91" s="97"/>
      <c r="H91" s="97"/>
      <c r="I91" s="97"/>
      <c r="J91" s="117">
        <v>3000</v>
      </c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</row>
    <row r="92" spans="1:21" ht="12.75" hidden="1">
      <c r="A92" s="115">
        <v>3294</v>
      </c>
      <c r="B92" s="116" t="s">
        <v>158</v>
      </c>
      <c r="C92" s="97">
        <f>SUM(D92:S92)</f>
        <v>0</v>
      </c>
      <c r="D92" s="97"/>
      <c r="E92" s="97"/>
      <c r="F92" s="97"/>
      <c r="G92" s="97"/>
      <c r="H92" s="97"/>
      <c r="I92" s="97"/>
      <c r="J92" s="117">
        <v>0</v>
      </c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</row>
    <row r="93" spans="1:21" ht="12.75" hidden="1">
      <c r="A93" s="115">
        <v>3295</v>
      </c>
      <c r="B93" s="116" t="s">
        <v>154</v>
      </c>
      <c r="C93" s="97">
        <f>SUM(D93:S93)</f>
        <v>0</v>
      </c>
      <c r="D93" s="97"/>
      <c r="E93" s="97"/>
      <c r="F93" s="97"/>
      <c r="G93" s="97"/>
      <c r="H93" s="97"/>
      <c r="I93" s="97"/>
      <c r="J93" s="117">
        <v>0</v>
      </c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</row>
    <row r="94" spans="1:21" ht="12.75" hidden="1">
      <c r="A94" s="115">
        <v>3299</v>
      </c>
      <c r="B94" s="116" t="s">
        <v>119</v>
      </c>
      <c r="C94" s="97">
        <f>SUM(D94:S94)</f>
        <v>3000</v>
      </c>
      <c r="D94" s="97"/>
      <c r="E94" s="97"/>
      <c r="F94" s="97"/>
      <c r="G94" s="97"/>
      <c r="H94" s="97"/>
      <c r="I94" s="97"/>
      <c r="J94" s="117">
        <v>3000</v>
      </c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</row>
    <row r="95" spans="1:21" s="94" customFormat="1" ht="12.75">
      <c r="A95" s="95">
        <v>34</v>
      </c>
      <c r="B95" s="111" t="s">
        <v>65</v>
      </c>
      <c r="C95" s="112">
        <f>SUM(D95:Q95)</f>
        <v>325</v>
      </c>
      <c r="D95" s="112"/>
      <c r="E95" s="112"/>
      <c r="F95" s="112"/>
      <c r="G95" s="112"/>
      <c r="H95" s="112"/>
      <c r="I95" s="112"/>
      <c r="J95" s="112">
        <f>+J96</f>
        <v>325</v>
      </c>
      <c r="K95" s="112">
        <f aca="true" t="shared" si="21" ref="K95:S95">+K96</f>
        <v>0</v>
      </c>
      <c r="L95" s="112">
        <f t="shared" si="21"/>
        <v>0</v>
      </c>
      <c r="M95" s="112">
        <f t="shared" si="21"/>
        <v>0</v>
      </c>
      <c r="N95" s="112">
        <f t="shared" si="21"/>
        <v>0</v>
      </c>
      <c r="O95" s="112">
        <f t="shared" si="21"/>
        <v>0</v>
      </c>
      <c r="P95" s="112">
        <f t="shared" si="21"/>
        <v>0</v>
      </c>
      <c r="Q95" s="112">
        <f t="shared" si="21"/>
        <v>0</v>
      </c>
      <c r="R95" s="112">
        <f t="shared" si="21"/>
        <v>0</v>
      </c>
      <c r="S95" s="112">
        <f t="shared" si="21"/>
        <v>0</v>
      </c>
      <c r="T95" s="112">
        <f>SUM(T96)</f>
        <v>0</v>
      </c>
      <c r="U95" s="112">
        <f>SUM(U96)</f>
        <v>0</v>
      </c>
    </row>
    <row r="96" spans="1:21" ht="12.75">
      <c r="A96" s="95">
        <v>343</v>
      </c>
      <c r="B96" s="111" t="s">
        <v>66</v>
      </c>
      <c r="C96" s="112">
        <f>SUM(D96:Q96)</f>
        <v>325</v>
      </c>
      <c r="D96" s="112"/>
      <c r="E96" s="112"/>
      <c r="F96" s="112"/>
      <c r="G96" s="112"/>
      <c r="H96" s="112"/>
      <c r="I96" s="112"/>
      <c r="J96" s="112">
        <f>SUM(J97:J99)</f>
        <v>325</v>
      </c>
      <c r="K96" s="112">
        <f aca="true" t="shared" si="22" ref="K96:S96">SUM(L96:W96)</f>
        <v>0</v>
      </c>
      <c r="L96" s="112">
        <f t="shared" si="22"/>
        <v>0</v>
      </c>
      <c r="M96" s="112">
        <f t="shared" si="22"/>
        <v>0</v>
      </c>
      <c r="N96" s="112">
        <f t="shared" si="22"/>
        <v>0</v>
      </c>
      <c r="O96" s="112">
        <f t="shared" si="22"/>
        <v>0</v>
      </c>
      <c r="P96" s="112">
        <f t="shared" si="22"/>
        <v>0</v>
      </c>
      <c r="Q96" s="112">
        <f t="shared" si="22"/>
        <v>0</v>
      </c>
      <c r="R96" s="112">
        <f t="shared" si="22"/>
        <v>0</v>
      </c>
      <c r="S96" s="112">
        <f t="shared" si="22"/>
        <v>0</v>
      </c>
      <c r="T96" s="97"/>
      <c r="U96" s="97"/>
    </row>
    <row r="97" spans="1:21" ht="22.5" hidden="1">
      <c r="A97" s="148">
        <v>3431</v>
      </c>
      <c r="B97" s="96" t="s">
        <v>155</v>
      </c>
      <c r="C97" s="97">
        <f>SUM(D97:S97)</f>
        <v>230</v>
      </c>
      <c r="D97" s="112"/>
      <c r="E97" s="112"/>
      <c r="F97" s="112"/>
      <c r="G97" s="112"/>
      <c r="H97" s="112"/>
      <c r="I97" s="112"/>
      <c r="J97" s="97">
        <v>230</v>
      </c>
      <c r="K97" s="112"/>
      <c r="L97" s="112"/>
      <c r="M97" s="112"/>
      <c r="N97" s="112"/>
      <c r="O97" s="112"/>
      <c r="P97" s="112"/>
      <c r="Q97" s="112"/>
      <c r="R97" s="112"/>
      <c r="S97" s="112"/>
      <c r="T97" s="97"/>
      <c r="U97" s="97"/>
    </row>
    <row r="98" spans="1:21" ht="22.5" hidden="1">
      <c r="A98" s="148">
        <v>3432</v>
      </c>
      <c r="B98" s="96" t="s">
        <v>216</v>
      </c>
      <c r="C98" s="97"/>
      <c r="D98" s="112"/>
      <c r="E98" s="112"/>
      <c r="F98" s="112"/>
      <c r="G98" s="112"/>
      <c r="H98" s="112"/>
      <c r="I98" s="112"/>
      <c r="J98" s="97">
        <v>60</v>
      </c>
      <c r="K98" s="112"/>
      <c r="L98" s="112"/>
      <c r="M98" s="112"/>
      <c r="N98" s="112"/>
      <c r="O98" s="112"/>
      <c r="P98" s="112"/>
      <c r="Q98" s="112"/>
      <c r="R98" s="112"/>
      <c r="S98" s="112"/>
      <c r="T98" s="97"/>
      <c r="U98" s="97"/>
    </row>
    <row r="99" spans="1:21" ht="12.75" hidden="1">
      <c r="A99" s="95">
        <v>3433</v>
      </c>
      <c r="B99" s="96" t="s">
        <v>68</v>
      </c>
      <c r="C99" s="97">
        <f>SUM(D99:S99)</f>
        <v>35</v>
      </c>
      <c r="D99" s="112"/>
      <c r="E99" s="112"/>
      <c r="F99" s="112"/>
      <c r="G99" s="112"/>
      <c r="H99" s="112"/>
      <c r="I99" s="112"/>
      <c r="J99" s="97">
        <v>35</v>
      </c>
      <c r="K99" s="112"/>
      <c r="L99" s="112"/>
      <c r="M99" s="112"/>
      <c r="N99" s="112"/>
      <c r="O99" s="112"/>
      <c r="P99" s="112"/>
      <c r="Q99" s="112"/>
      <c r="R99" s="112"/>
      <c r="S99" s="112"/>
      <c r="T99" s="97"/>
      <c r="U99" s="97"/>
    </row>
    <row r="100" spans="1:23" ht="22.5">
      <c r="A100" s="95">
        <v>4</v>
      </c>
      <c r="B100" s="111" t="s">
        <v>69</v>
      </c>
      <c r="C100" s="112">
        <f>+C101</f>
        <v>60276</v>
      </c>
      <c r="D100" s="112">
        <f>+D101</f>
        <v>0</v>
      </c>
      <c r="E100" s="112">
        <f>+E101</f>
        <v>0</v>
      </c>
      <c r="F100" s="112">
        <v>0</v>
      </c>
      <c r="G100" s="112"/>
      <c r="H100" s="112">
        <f aca="true" t="shared" si="23" ref="H100:S100">+H101</f>
        <v>0</v>
      </c>
      <c r="I100" s="112">
        <f t="shared" si="23"/>
        <v>0</v>
      </c>
      <c r="J100" s="112">
        <f t="shared" si="23"/>
        <v>60276</v>
      </c>
      <c r="K100" s="112">
        <f t="shared" si="23"/>
        <v>0</v>
      </c>
      <c r="L100" s="112">
        <f t="shared" si="23"/>
        <v>0</v>
      </c>
      <c r="M100" s="112">
        <f t="shared" si="23"/>
        <v>0</v>
      </c>
      <c r="N100" s="112">
        <f t="shared" si="23"/>
        <v>0</v>
      </c>
      <c r="O100" s="112">
        <f t="shared" si="23"/>
        <v>0</v>
      </c>
      <c r="P100" s="112">
        <f t="shared" si="23"/>
        <v>0</v>
      </c>
      <c r="Q100" s="112">
        <f t="shared" si="23"/>
        <v>0</v>
      </c>
      <c r="R100" s="112">
        <f t="shared" si="23"/>
        <v>0</v>
      </c>
      <c r="S100" s="112">
        <f t="shared" si="23"/>
        <v>0</v>
      </c>
      <c r="T100" s="112">
        <v>60276</v>
      </c>
      <c r="U100" s="112">
        <v>60276</v>
      </c>
      <c r="W100" s="85"/>
    </row>
    <row r="101" spans="1:21" ht="22.5">
      <c r="A101" s="95">
        <v>42</v>
      </c>
      <c r="B101" s="111" t="s">
        <v>70</v>
      </c>
      <c r="C101" s="112">
        <f>SUM(D101:Q101)</f>
        <v>60276</v>
      </c>
      <c r="D101" s="112">
        <f>+D102+D109+D111</f>
        <v>0</v>
      </c>
      <c r="E101" s="112">
        <f>+E102+E109+E111</f>
        <v>0</v>
      </c>
      <c r="F101" s="112">
        <v>0</v>
      </c>
      <c r="G101" s="112"/>
      <c r="H101" s="112">
        <f aca="true" t="shared" si="24" ref="H101:S101">+H102+H109+H111</f>
        <v>0</v>
      </c>
      <c r="I101" s="112">
        <f t="shared" si="24"/>
        <v>0</v>
      </c>
      <c r="J101" s="112">
        <f t="shared" si="24"/>
        <v>60276</v>
      </c>
      <c r="K101" s="112">
        <f t="shared" si="24"/>
        <v>0</v>
      </c>
      <c r="L101" s="112">
        <f t="shared" si="24"/>
        <v>0</v>
      </c>
      <c r="M101" s="112">
        <f t="shared" si="24"/>
        <v>0</v>
      </c>
      <c r="N101" s="112">
        <f t="shared" si="24"/>
        <v>0</v>
      </c>
      <c r="O101" s="112">
        <f t="shared" si="24"/>
        <v>0</v>
      </c>
      <c r="P101" s="112">
        <f t="shared" si="24"/>
        <v>0</v>
      </c>
      <c r="Q101" s="112">
        <f t="shared" si="24"/>
        <v>0</v>
      </c>
      <c r="R101" s="112">
        <f t="shared" si="24"/>
        <v>0</v>
      </c>
      <c r="S101" s="112">
        <f t="shared" si="24"/>
        <v>0</v>
      </c>
      <c r="T101" s="112">
        <v>60276</v>
      </c>
      <c r="U101" s="112">
        <v>60276</v>
      </c>
    </row>
    <row r="102" spans="1:21" ht="12.75">
      <c r="A102" s="95">
        <v>422</v>
      </c>
      <c r="B102" s="111" t="s">
        <v>73</v>
      </c>
      <c r="C102" s="112">
        <f>SUM(D102:Q102)</f>
        <v>56276</v>
      </c>
      <c r="D102" s="112">
        <f>SUM(D103:D105)</f>
        <v>0</v>
      </c>
      <c r="E102" s="112">
        <f>SUM(E103:E105)</f>
        <v>0</v>
      </c>
      <c r="F102" s="112">
        <v>0</v>
      </c>
      <c r="G102" s="112"/>
      <c r="H102" s="112">
        <f>SUM(H103:H105)</f>
        <v>0</v>
      </c>
      <c r="I102" s="112">
        <f>SUM(I103:I105)</f>
        <v>0</v>
      </c>
      <c r="J102" s="112">
        <f>SUM(J103:J108)</f>
        <v>56276</v>
      </c>
      <c r="K102" s="112">
        <f aca="true" t="shared" si="25" ref="K102:S102">SUM(K103:K105)</f>
        <v>0</v>
      </c>
      <c r="L102" s="112">
        <f t="shared" si="25"/>
        <v>0</v>
      </c>
      <c r="M102" s="112">
        <f t="shared" si="25"/>
        <v>0</v>
      </c>
      <c r="N102" s="112">
        <f t="shared" si="25"/>
        <v>0</v>
      </c>
      <c r="O102" s="112">
        <f t="shared" si="25"/>
        <v>0</v>
      </c>
      <c r="P102" s="112">
        <f t="shared" si="25"/>
        <v>0</v>
      </c>
      <c r="Q102" s="112">
        <f t="shared" si="25"/>
        <v>0</v>
      </c>
      <c r="R102" s="112">
        <f t="shared" si="25"/>
        <v>0</v>
      </c>
      <c r="S102" s="112">
        <f t="shared" si="25"/>
        <v>0</v>
      </c>
      <c r="T102" s="112"/>
      <c r="U102" s="112"/>
    </row>
    <row r="103" spans="1:21" ht="12.75" hidden="1">
      <c r="A103" s="115">
        <v>4221</v>
      </c>
      <c r="B103" s="116" t="s">
        <v>159</v>
      </c>
      <c r="C103" s="97">
        <f>SUM(D103:Q103)</f>
        <v>35541</v>
      </c>
      <c r="D103" s="97"/>
      <c r="E103" s="97"/>
      <c r="F103" s="97"/>
      <c r="G103" s="97"/>
      <c r="H103" s="97"/>
      <c r="I103" s="97"/>
      <c r="J103" s="117">
        <v>35541</v>
      </c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</row>
    <row r="104" spans="1:21" ht="12.75" hidden="1">
      <c r="A104" s="115">
        <v>4222</v>
      </c>
      <c r="B104" s="116" t="s">
        <v>120</v>
      </c>
      <c r="C104" s="97">
        <f>SUM(D104:Q104)</f>
        <v>5000</v>
      </c>
      <c r="D104" s="97"/>
      <c r="E104" s="97"/>
      <c r="F104" s="97"/>
      <c r="G104" s="97"/>
      <c r="H104" s="97"/>
      <c r="I104" s="97"/>
      <c r="J104" s="117">
        <v>5000</v>
      </c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</row>
    <row r="105" spans="1:21" ht="12.75" hidden="1">
      <c r="A105" s="115">
        <v>4223</v>
      </c>
      <c r="B105" s="132" t="s">
        <v>160</v>
      </c>
      <c r="C105" s="97">
        <f>SUM(D105:Q105)</f>
        <v>7000</v>
      </c>
      <c r="D105" s="97"/>
      <c r="E105" s="97"/>
      <c r="F105" s="97"/>
      <c r="G105" s="97"/>
      <c r="H105" s="97"/>
      <c r="I105" s="97"/>
      <c r="J105" s="117">
        <v>7000</v>
      </c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</row>
    <row r="106" spans="1:21" ht="12.75" hidden="1">
      <c r="A106" s="115">
        <v>4225</v>
      </c>
      <c r="B106" s="132" t="s">
        <v>87</v>
      </c>
      <c r="C106" s="97">
        <f>SUM(D106:S106)</f>
        <v>3000</v>
      </c>
      <c r="D106" s="97"/>
      <c r="E106" s="97"/>
      <c r="F106" s="97"/>
      <c r="G106" s="97"/>
      <c r="H106" s="97"/>
      <c r="I106" s="97"/>
      <c r="J106" s="117">
        <v>3000</v>
      </c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</row>
    <row r="107" spans="1:21" ht="12.75" hidden="1">
      <c r="A107" s="115">
        <v>4226</v>
      </c>
      <c r="B107" s="132" t="s">
        <v>88</v>
      </c>
      <c r="C107" s="97">
        <f>SUM(D107:S107)</f>
        <v>3000</v>
      </c>
      <c r="D107" s="97"/>
      <c r="E107" s="97"/>
      <c r="F107" s="97"/>
      <c r="G107" s="97"/>
      <c r="H107" s="97"/>
      <c r="I107" s="97"/>
      <c r="J107" s="117">
        <v>3000</v>
      </c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</row>
    <row r="108" spans="1:21" ht="12.75" hidden="1">
      <c r="A108" s="115">
        <v>4227</v>
      </c>
      <c r="B108" s="132" t="s">
        <v>89</v>
      </c>
      <c r="C108" s="97">
        <f>SUM(D108:S108)</f>
        <v>2735</v>
      </c>
      <c r="D108" s="97"/>
      <c r="E108" s="97"/>
      <c r="F108" s="97"/>
      <c r="G108" s="97"/>
      <c r="H108" s="97"/>
      <c r="I108" s="97"/>
      <c r="J108" s="117">
        <v>2735</v>
      </c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</row>
    <row r="109" spans="1:21" ht="12.75">
      <c r="A109" s="118">
        <v>426</v>
      </c>
      <c r="B109" s="134" t="s">
        <v>90</v>
      </c>
      <c r="C109" s="112">
        <f>SUM(C110)</f>
        <v>0</v>
      </c>
      <c r="D109" s="112">
        <f>SUM(D110)</f>
        <v>0</v>
      </c>
      <c r="E109" s="112">
        <f>SUM(E110)</f>
        <v>0</v>
      </c>
      <c r="F109" s="112">
        <v>0</v>
      </c>
      <c r="G109" s="112"/>
      <c r="H109" s="112">
        <f>SUM(H110)</f>
        <v>0</v>
      </c>
      <c r="I109" s="112">
        <f>SUM(I110)</f>
        <v>0</v>
      </c>
      <c r="J109" s="112">
        <v>0</v>
      </c>
      <c r="K109" s="112">
        <f aca="true" t="shared" si="26" ref="K109:S109">SUM(K110)</f>
        <v>0</v>
      </c>
      <c r="L109" s="112">
        <f t="shared" si="26"/>
        <v>0</v>
      </c>
      <c r="M109" s="112">
        <f t="shared" si="26"/>
        <v>0</v>
      </c>
      <c r="N109" s="112">
        <f t="shared" si="26"/>
        <v>0</v>
      </c>
      <c r="O109" s="112">
        <f t="shared" si="26"/>
        <v>0</v>
      </c>
      <c r="P109" s="112">
        <f t="shared" si="26"/>
        <v>0</v>
      </c>
      <c r="Q109" s="112">
        <f t="shared" si="26"/>
        <v>0</v>
      </c>
      <c r="R109" s="112">
        <f t="shared" si="26"/>
        <v>0</v>
      </c>
      <c r="S109" s="112">
        <f t="shared" si="26"/>
        <v>0</v>
      </c>
      <c r="T109" s="97"/>
      <c r="U109" s="97"/>
    </row>
    <row r="110" spans="1:21" ht="12.75" hidden="1">
      <c r="A110" s="115">
        <v>4262</v>
      </c>
      <c r="B110" s="116" t="s">
        <v>91</v>
      </c>
      <c r="C110" s="97">
        <f>SUM(D110:Q110)</f>
        <v>0</v>
      </c>
      <c r="D110" s="97"/>
      <c r="E110" s="97"/>
      <c r="F110" s="97"/>
      <c r="G110" s="97"/>
      <c r="H110" s="97"/>
      <c r="I110" s="97"/>
      <c r="J110" s="11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</row>
    <row r="111" spans="1:21" ht="13.5" thickBot="1">
      <c r="A111" s="135">
        <v>424</v>
      </c>
      <c r="B111" s="136" t="s">
        <v>92</v>
      </c>
      <c r="C111" s="106">
        <f>SUM(C112)</f>
        <v>4000</v>
      </c>
      <c r="D111" s="106">
        <f>SUM(D112)</f>
        <v>0</v>
      </c>
      <c r="E111" s="106">
        <f>SUM(E112)</f>
        <v>0</v>
      </c>
      <c r="F111" s="106">
        <v>0</v>
      </c>
      <c r="G111" s="106"/>
      <c r="H111" s="106">
        <f aca="true" t="shared" si="27" ref="H111:S111">SUM(H112)</f>
        <v>0</v>
      </c>
      <c r="I111" s="106">
        <f t="shared" si="27"/>
        <v>0</v>
      </c>
      <c r="J111" s="106">
        <f t="shared" si="27"/>
        <v>4000</v>
      </c>
      <c r="K111" s="106">
        <f t="shared" si="27"/>
        <v>0</v>
      </c>
      <c r="L111" s="106">
        <f t="shared" si="27"/>
        <v>0</v>
      </c>
      <c r="M111" s="106">
        <f t="shared" si="27"/>
        <v>0</v>
      </c>
      <c r="N111" s="106">
        <f t="shared" si="27"/>
        <v>0</v>
      </c>
      <c r="O111" s="106">
        <f t="shared" si="27"/>
        <v>0</v>
      </c>
      <c r="P111" s="106">
        <f t="shared" si="27"/>
        <v>0</v>
      </c>
      <c r="Q111" s="106">
        <f t="shared" si="27"/>
        <v>0</v>
      </c>
      <c r="R111" s="106">
        <f t="shared" si="27"/>
        <v>0</v>
      </c>
      <c r="S111" s="106">
        <f t="shared" si="27"/>
        <v>0</v>
      </c>
      <c r="T111" s="106"/>
      <c r="U111" s="106"/>
    </row>
    <row r="112" spans="1:21" ht="12.75" hidden="1">
      <c r="A112" s="137">
        <v>4241</v>
      </c>
      <c r="B112" s="138" t="s">
        <v>93</v>
      </c>
      <c r="C112" s="139">
        <f>SUM(D112:Q112)</f>
        <v>4000</v>
      </c>
      <c r="D112" s="139">
        <v>0</v>
      </c>
      <c r="E112" s="139">
        <v>0</v>
      </c>
      <c r="F112" s="139">
        <v>0</v>
      </c>
      <c r="G112" s="139">
        <v>0</v>
      </c>
      <c r="H112" s="139">
        <v>0</v>
      </c>
      <c r="I112" s="139">
        <v>0</v>
      </c>
      <c r="J112" s="140">
        <v>4000</v>
      </c>
      <c r="K112" s="139">
        <v>0</v>
      </c>
      <c r="L112" s="139">
        <v>0</v>
      </c>
      <c r="M112" s="139">
        <v>0</v>
      </c>
      <c r="N112" s="139">
        <v>0</v>
      </c>
      <c r="O112" s="139">
        <v>0</v>
      </c>
      <c r="P112" s="139">
        <v>0</v>
      </c>
      <c r="Q112" s="139">
        <v>0</v>
      </c>
      <c r="R112" s="139">
        <v>0</v>
      </c>
      <c r="S112" s="139">
        <v>0</v>
      </c>
      <c r="T112" s="139">
        <v>0</v>
      </c>
      <c r="U112" s="139">
        <v>0</v>
      </c>
    </row>
    <row r="113" spans="1:21" ht="14.25" thickBot="1" thickTop="1">
      <c r="A113" s="141"/>
      <c r="B113" s="128" t="s">
        <v>75</v>
      </c>
      <c r="C113" s="129">
        <f>SUM(D113:S113)</f>
        <v>879625</v>
      </c>
      <c r="D113" s="129">
        <f>+D55+D100</f>
        <v>0</v>
      </c>
      <c r="E113" s="129">
        <v>0</v>
      </c>
      <c r="F113" s="129">
        <v>0</v>
      </c>
      <c r="G113" s="129">
        <v>0</v>
      </c>
      <c r="H113" s="129">
        <f>+H55+H100</f>
        <v>0</v>
      </c>
      <c r="I113" s="129">
        <v>0</v>
      </c>
      <c r="J113" s="129">
        <f aca="true" t="shared" si="28" ref="J113:S113">+J55+J100</f>
        <v>312845</v>
      </c>
      <c r="K113" s="129">
        <f t="shared" si="28"/>
        <v>0</v>
      </c>
      <c r="L113" s="129">
        <f t="shared" si="28"/>
        <v>0</v>
      </c>
      <c r="M113" s="129">
        <f t="shared" si="28"/>
        <v>43050</v>
      </c>
      <c r="N113" s="129">
        <f t="shared" si="28"/>
        <v>0</v>
      </c>
      <c r="O113" s="129">
        <f t="shared" si="28"/>
        <v>0</v>
      </c>
      <c r="P113" s="129">
        <f t="shared" si="28"/>
        <v>0</v>
      </c>
      <c r="Q113" s="129">
        <f t="shared" si="28"/>
        <v>523730</v>
      </c>
      <c r="R113" s="129">
        <f t="shared" si="28"/>
        <v>0</v>
      </c>
      <c r="S113" s="129">
        <f t="shared" si="28"/>
        <v>0</v>
      </c>
      <c r="T113" s="129">
        <f>SUM(T55,T100)</f>
        <v>879625</v>
      </c>
      <c r="U113" s="129">
        <f>SUM(U55,U100)</f>
        <v>879625</v>
      </c>
    </row>
    <row r="114" spans="1:21" ht="12.75">
      <c r="A114" s="142"/>
      <c r="B114" s="102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</row>
    <row r="115" spans="1:21" ht="13.5" thickBot="1">
      <c r="A115" s="104"/>
      <c r="B115" s="143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</row>
    <row r="116" spans="1:21" s="94" customFormat="1" ht="80.25" thickBot="1" thickTop="1">
      <c r="A116" s="144" t="s">
        <v>28</v>
      </c>
      <c r="B116" s="108" t="s">
        <v>94</v>
      </c>
      <c r="C116" s="145" t="s">
        <v>211</v>
      </c>
      <c r="D116" s="145" t="s">
        <v>95</v>
      </c>
      <c r="E116" s="145" t="s">
        <v>96</v>
      </c>
      <c r="F116" s="145" t="s">
        <v>30</v>
      </c>
      <c r="G116" s="145" t="s">
        <v>18</v>
      </c>
      <c r="H116" s="145" t="s">
        <v>5</v>
      </c>
      <c r="I116" s="145" t="s">
        <v>19</v>
      </c>
      <c r="J116" s="145" t="s">
        <v>97</v>
      </c>
      <c r="K116" s="145" t="s">
        <v>20</v>
      </c>
      <c r="L116" s="145" t="s">
        <v>21</v>
      </c>
      <c r="M116" s="145" t="s">
        <v>32</v>
      </c>
      <c r="N116" s="145" t="s">
        <v>98</v>
      </c>
      <c r="O116" s="145" t="s">
        <v>23</v>
      </c>
      <c r="P116" s="145" t="s">
        <v>8</v>
      </c>
      <c r="Q116" s="145" t="s">
        <v>171</v>
      </c>
      <c r="R116" s="145" t="s">
        <v>25</v>
      </c>
      <c r="S116" s="145" t="s">
        <v>218</v>
      </c>
      <c r="T116" s="145" t="s">
        <v>190</v>
      </c>
      <c r="U116" s="145" t="s">
        <v>212</v>
      </c>
    </row>
    <row r="117" spans="1:21" s="94" customFormat="1" ht="13.5" thickTop="1">
      <c r="A117" s="101">
        <v>3</v>
      </c>
      <c r="B117" s="109" t="s">
        <v>34</v>
      </c>
      <c r="C117" s="112">
        <f aca="true" t="shared" si="29" ref="C117:C148">SUM(D117:S117)</f>
        <v>658142</v>
      </c>
      <c r="D117" s="110">
        <f>+D118+D128+D159</f>
        <v>0</v>
      </c>
      <c r="E117" s="110">
        <f>+E118+E128+E159</f>
        <v>0</v>
      </c>
      <c r="F117" s="110">
        <f>+F118+F128+F159</f>
        <v>0</v>
      </c>
      <c r="G117" s="110">
        <f>+G118+G128</f>
        <v>5000</v>
      </c>
      <c r="H117" s="110">
        <f>+H118+H128+H159</f>
        <v>1000</v>
      </c>
      <c r="I117" s="110">
        <f>+I118+I128</f>
        <v>127861</v>
      </c>
      <c r="J117" s="110">
        <f aca="true" t="shared" si="30" ref="J117:S117">+J118+J128+J159</f>
        <v>201627</v>
      </c>
      <c r="K117" s="110">
        <f t="shared" si="30"/>
        <v>200000</v>
      </c>
      <c r="L117" s="110">
        <f t="shared" si="30"/>
        <v>14254</v>
      </c>
      <c r="M117" s="110">
        <f t="shared" si="30"/>
        <v>31950</v>
      </c>
      <c r="N117" s="110">
        <f t="shared" si="30"/>
        <v>0</v>
      </c>
      <c r="O117" s="110">
        <f t="shared" si="30"/>
        <v>22000</v>
      </c>
      <c r="P117" s="110">
        <f t="shared" si="30"/>
        <v>30000</v>
      </c>
      <c r="Q117" s="110">
        <f t="shared" si="30"/>
        <v>8000</v>
      </c>
      <c r="R117" s="110">
        <f t="shared" si="30"/>
        <v>0</v>
      </c>
      <c r="S117" s="110">
        <f t="shared" si="30"/>
        <v>16450</v>
      </c>
      <c r="T117" s="110">
        <v>641692</v>
      </c>
      <c r="U117" s="110">
        <v>641692</v>
      </c>
    </row>
    <row r="118" spans="1:21" s="94" customFormat="1" ht="12.75">
      <c r="A118" s="95">
        <v>31</v>
      </c>
      <c r="B118" s="111" t="s">
        <v>35</v>
      </c>
      <c r="C118" s="112">
        <f t="shared" si="29"/>
        <v>117475</v>
      </c>
      <c r="D118" s="112">
        <f>+D119+D123+D125</f>
        <v>0</v>
      </c>
      <c r="E118" s="112">
        <f>+E119+E123+E125</f>
        <v>0</v>
      </c>
      <c r="F118" s="112">
        <v>0</v>
      </c>
      <c r="G118" s="112">
        <f>+G119+G123+G125</f>
        <v>1360</v>
      </c>
      <c r="H118" s="112">
        <f aca="true" t="shared" si="31" ref="H118:R118">+H119+H123+H125</f>
        <v>0</v>
      </c>
      <c r="I118" s="112">
        <f>+I119+I123+I125</f>
        <v>108461</v>
      </c>
      <c r="J118" s="112"/>
      <c r="K118" s="112">
        <f>+K119+K123+K125</f>
        <v>5200</v>
      </c>
      <c r="L118" s="112">
        <f>+L119+L123+L125</f>
        <v>2454</v>
      </c>
      <c r="M118" s="112">
        <f t="shared" si="31"/>
        <v>0</v>
      </c>
      <c r="N118" s="112">
        <f t="shared" si="31"/>
        <v>0</v>
      </c>
      <c r="O118" s="112">
        <f t="shared" si="31"/>
        <v>0</v>
      </c>
      <c r="P118" s="112">
        <f t="shared" si="31"/>
        <v>0</v>
      </c>
      <c r="Q118" s="112"/>
      <c r="R118" s="112">
        <f t="shared" si="31"/>
        <v>0</v>
      </c>
      <c r="S118" s="112">
        <f>+S119+S123+S125</f>
        <v>0</v>
      </c>
      <c r="T118" s="112">
        <v>117475</v>
      </c>
      <c r="U118" s="110">
        <v>117475</v>
      </c>
    </row>
    <row r="119" spans="1:21" s="94" customFormat="1" ht="12.75">
      <c r="A119" s="118">
        <v>311</v>
      </c>
      <c r="B119" s="119" t="s">
        <v>36</v>
      </c>
      <c r="C119" s="112">
        <f t="shared" si="29"/>
        <v>100836</v>
      </c>
      <c r="D119" s="112"/>
      <c r="E119" s="112"/>
      <c r="F119" s="112"/>
      <c r="G119" s="112">
        <f>SUM(G120:G122)</f>
        <v>1167</v>
      </c>
      <c r="H119" s="112"/>
      <c r="I119" s="112">
        <f>SUM(I120:I122)</f>
        <v>93100</v>
      </c>
      <c r="J119" s="112"/>
      <c r="K119" s="112">
        <f>SUM(K120:K122)</f>
        <v>4463</v>
      </c>
      <c r="L119" s="112">
        <f>SUM(L120:L122)</f>
        <v>2106</v>
      </c>
      <c r="M119" s="117"/>
      <c r="N119" s="112"/>
      <c r="O119" s="112"/>
      <c r="P119" s="112"/>
      <c r="Q119" s="97"/>
      <c r="R119" s="112">
        <f>SUM(R120:R122)</f>
        <v>0</v>
      </c>
      <c r="S119" s="112">
        <f>SUM(S120:S122)</f>
        <v>0</v>
      </c>
      <c r="T119" s="97"/>
      <c r="U119" s="97"/>
    </row>
    <row r="120" spans="1:21" s="94" customFormat="1" ht="12.75" hidden="1">
      <c r="A120" s="115">
        <v>3111</v>
      </c>
      <c r="B120" s="116" t="s">
        <v>115</v>
      </c>
      <c r="C120" s="97">
        <f t="shared" si="29"/>
        <v>100836</v>
      </c>
      <c r="D120" s="112"/>
      <c r="E120" s="112"/>
      <c r="F120" s="112"/>
      <c r="G120" s="97">
        <v>1167</v>
      </c>
      <c r="H120" s="112"/>
      <c r="I120" s="97">
        <v>93100</v>
      </c>
      <c r="J120" s="112"/>
      <c r="K120" s="97">
        <v>4463</v>
      </c>
      <c r="L120" s="97">
        <v>2106</v>
      </c>
      <c r="M120" s="117"/>
      <c r="N120" s="112"/>
      <c r="O120" s="112"/>
      <c r="P120" s="97"/>
      <c r="Q120" s="97"/>
      <c r="R120" s="97"/>
      <c r="S120" s="97"/>
      <c r="T120" s="97"/>
      <c r="U120" s="97"/>
    </row>
    <row r="121" spans="1:21" s="94" customFormat="1" ht="12.75" hidden="1">
      <c r="A121" s="115">
        <v>3113</v>
      </c>
      <c r="B121" s="116" t="s">
        <v>123</v>
      </c>
      <c r="C121" s="97">
        <f t="shared" si="29"/>
        <v>0</v>
      </c>
      <c r="D121" s="112"/>
      <c r="E121" s="112"/>
      <c r="F121" s="112"/>
      <c r="G121" s="97"/>
      <c r="H121" s="112"/>
      <c r="I121" s="97"/>
      <c r="J121" s="112"/>
      <c r="K121" s="97"/>
      <c r="L121" s="97"/>
      <c r="M121" s="117"/>
      <c r="N121" s="112"/>
      <c r="O121" s="112"/>
      <c r="P121" s="112"/>
      <c r="Q121" s="97"/>
      <c r="R121" s="97"/>
      <c r="S121" s="97"/>
      <c r="T121" s="97"/>
      <c r="U121" s="97"/>
    </row>
    <row r="122" spans="1:21" s="94" customFormat="1" ht="12.75" hidden="1">
      <c r="A122" s="115">
        <v>3114</v>
      </c>
      <c r="B122" s="116" t="s">
        <v>124</v>
      </c>
      <c r="C122" s="97">
        <f t="shared" si="29"/>
        <v>0</v>
      </c>
      <c r="D122" s="112"/>
      <c r="E122" s="112"/>
      <c r="F122" s="112"/>
      <c r="G122" s="97"/>
      <c r="H122" s="112"/>
      <c r="I122" s="97"/>
      <c r="J122" s="112"/>
      <c r="K122" s="97"/>
      <c r="L122" s="97"/>
      <c r="M122" s="117"/>
      <c r="N122" s="112"/>
      <c r="O122" s="112"/>
      <c r="P122" s="112"/>
      <c r="Q122" s="97"/>
      <c r="R122" s="97"/>
      <c r="S122" s="97"/>
      <c r="T122" s="97"/>
      <c r="U122" s="97"/>
    </row>
    <row r="123" spans="1:21" ht="12.75">
      <c r="A123" s="118">
        <v>312</v>
      </c>
      <c r="B123" s="119" t="s">
        <v>80</v>
      </c>
      <c r="C123" s="112">
        <f t="shared" si="29"/>
        <v>0</v>
      </c>
      <c r="D123" s="97"/>
      <c r="E123" s="97"/>
      <c r="F123" s="97"/>
      <c r="G123" s="97"/>
      <c r="H123" s="97"/>
      <c r="I123" s="97"/>
      <c r="J123" s="117"/>
      <c r="K123" s="117"/>
      <c r="L123" s="133">
        <f>+L124</f>
        <v>0</v>
      </c>
      <c r="M123" s="117"/>
      <c r="N123" s="97"/>
      <c r="O123" s="97"/>
      <c r="P123" s="97"/>
      <c r="Q123" s="97"/>
      <c r="R123" s="112"/>
      <c r="S123" s="97"/>
      <c r="T123" s="97"/>
      <c r="U123" s="97"/>
    </row>
    <row r="124" spans="1:21" ht="12.75" hidden="1">
      <c r="A124" s="115">
        <v>3121</v>
      </c>
      <c r="B124" s="116" t="s">
        <v>80</v>
      </c>
      <c r="C124" s="97">
        <f t="shared" si="29"/>
        <v>0</v>
      </c>
      <c r="D124" s="97"/>
      <c r="E124" s="97"/>
      <c r="F124" s="97"/>
      <c r="G124" s="97"/>
      <c r="H124" s="97"/>
      <c r="I124" s="97"/>
      <c r="J124" s="117"/>
      <c r="K124" s="117"/>
      <c r="L124" s="117"/>
      <c r="M124" s="117"/>
      <c r="N124" s="97"/>
      <c r="O124" s="97"/>
      <c r="P124" s="97"/>
      <c r="Q124" s="97"/>
      <c r="R124" s="97"/>
      <c r="S124" s="97"/>
      <c r="T124" s="97"/>
      <c r="U124" s="97"/>
    </row>
    <row r="125" spans="1:21" ht="12.75">
      <c r="A125" s="118">
        <v>313</v>
      </c>
      <c r="B125" s="119" t="s">
        <v>38</v>
      </c>
      <c r="C125" s="112">
        <f t="shared" si="29"/>
        <v>16639</v>
      </c>
      <c r="D125" s="112">
        <f>SUM(D126:D127)</f>
        <v>0</v>
      </c>
      <c r="E125" s="112">
        <f>SUM(E126:E127)</f>
        <v>0</v>
      </c>
      <c r="F125" s="112">
        <v>0</v>
      </c>
      <c r="G125" s="112">
        <f aca="true" t="shared" si="32" ref="G125:L125">SUM(G126:G127)</f>
        <v>193</v>
      </c>
      <c r="H125" s="112">
        <f t="shared" si="32"/>
        <v>0</v>
      </c>
      <c r="I125" s="112">
        <f t="shared" si="32"/>
        <v>15361</v>
      </c>
      <c r="J125" s="112">
        <f t="shared" si="32"/>
        <v>0</v>
      </c>
      <c r="K125" s="112">
        <f t="shared" si="32"/>
        <v>737</v>
      </c>
      <c r="L125" s="112">
        <f t="shared" si="32"/>
        <v>348</v>
      </c>
      <c r="M125" s="112">
        <f aca="true" t="shared" si="33" ref="M125:R125">SUM(M126:M127)</f>
        <v>0</v>
      </c>
      <c r="N125" s="112">
        <f t="shared" si="33"/>
        <v>0</v>
      </c>
      <c r="O125" s="112">
        <f t="shared" si="33"/>
        <v>0</v>
      </c>
      <c r="P125" s="112">
        <f t="shared" si="33"/>
        <v>0</v>
      </c>
      <c r="Q125" s="112">
        <f t="shared" si="33"/>
        <v>0</v>
      </c>
      <c r="R125" s="112">
        <f t="shared" si="33"/>
        <v>0</v>
      </c>
      <c r="S125" s="112">
        <f>SUM(S126:S127)</f>
        <v>0</v>
      </c>
      <c r="T125" s="97"/>
      <c r="U125" s="97"/>
    </row>
    <row r="126" spans="1:21" ht="12.75" hidden="1">
      <c r="A126" s="115">
        <v>3132</v>
      </c>
      <c r="B126" s="132" t="s">
        <v>99</v>
      </c>
      <c r="C126" s="97">
        <f t="shared" si="29"/>
        <v>16639</v>
      </c>
      <c r="D126" s="97"/>
      <c r="E126" s="97"/>
      <c r="F126" s="97"/>
      <c r="G126" s="97">
        <v>193</v>
      </c>
      <c r="H126" s="97"/>
      <c r="I126" s="97">
        <v>15361</v>
      </c>
      <c r="J126" s="117"/>
      <c r="K126" s="117">
        <v>737</v>
      </c>
      <c r="L126" s="117">
        <v>348</v>
      </c>
      <c r="M126" s="117"/>
      <c r="N126" s="97"/>
      <c r="O126" s="97"/>
      <c r="P126" s="97"/>
      <c r="Q126" s="97"/>
      <c r="R126" s="97"/>
      <c r="S126" s="97"/>
      <c r="T126" s="97"/>
      <c r="U126" s="97"/>
    </row>
    <row r="127" spans="1:21" ht="12.75" hidden="1">
      <c r="A127" s="115">
        <v>3133</v>
      </c>
      <c r="B127" s="132" t="s">
        <v>82</v>
      </c>
      <c r="C127" s="97">
        <f t="shared" si="29"/>
        <v>0</v>
      </c>
      <c r="D127" s="97"/>
      <c r="E127" s="97"/>
      <c r="F127" s="97"/>
      <c r="G127" s="97">
        <v>0</v>
      </c>
      <c r="H127" s="97"/>
      <c r="I127" s="97">
        <v>0</v>
      </c>
      <c r="J127" s="117"/>
      <c r="K127" s="117">
        <v>0</v>
      </c>
      <c r="L127" s="117"/>
      <c r="M127" s="117"/>
      <c r="N127" s="97"/>
      <c r="O127" s="97"/>
      <c r="P127" s="97"/>
      <c r="Q127" s="97"/>
      <c r="R127" s="97">
        <v>0</v>
      </c>
      <c r="S127" s="97"/>
      <c r="T127" s="97"/>
      <c r="U127" s="97"/>
    </row>
    <row r="128" spans="1:21" s="94" customFormat="1" ht="12.75">
      <c r="A128" s="95">
        <v>32</v>
      </c>
      <c r="B128" s="111" t="s">
        <v>39</v>
      </c>
      <c r="C128" s="112">
        <f t="shared" si="29"/>
        <v>540667</v>
      </c>
      <c r="D128" s="112">
        <f>+D129+D134+D141+D151+D153</f>
        <v>0</v>
      </c>
      <c r="E128" s="112">
        <f>+E129+E134+E141+E151+E153</f>
        <v>0</v>
      </c>
      <c r="F128" s="112">
        <f>+F129+F134+F141+F151+F153</f>
        <v>0</v>
      </c>
      <c r="G128" s="112">
        <f>+G129+G134+G141++G151+G153</f>
        <v>3640</v>
      </c>
      <c r="H128" s="112">
        <f>+H129+H134+H141++H151+H153</f>
        <v>1000</v>
      </c>
      <c r="I128" s="112">
        <f>+I129+I134+I141++I151+I153</f>
        <v>19400</v>
      </c>
      <c r="J128" s="112">
        <f>+J129+J134+J141+J151+J153</f>
        <v>201627</v>
      </c>
      <c r="K128" s="112">
        <f>+K129+K134+K141+K153+K163</f>
        <v>194800</v>
      </c>
      <c r="L128" s="112">
        <f>+L129+L134+L141+L151+L153</f>
        <v>11800</v>
      </c>
      <c r="M128" s="112">
        <f>+M129+M134</f>
        <v>31950</v>
      </c>
      <c r="N128" s="112">
        <f>+N129+N134+N141+N151+N153</f>
        <v>0</v>
      </c>
      <c r="O128" s="112">
        <f>+O129+O134+O141+O153</f>
        <v>22000</v>
      </c>
      <c r="P128" s="112">
        <f>+P129+P134+P141</f>
        <v>30000</v>
      </c>
      <c r="Q128" s="112">
        <f>+Q129+Q134+Q141+Q151+Q153</f>
        <v>8000</v>
      </c>
      <c r="R128" s="112">
        <f>+R129+R134+R141+R151+R153</f>
        <v>0</v>
      </c>
      <c r="S128" s="112">
        <f>+S129+S134+S141+S151+S153</f>
        <v>16450</v>
      </c>
      <c r="T128" s="112">
        <v>524217</v>
      </c>
      <c r="U128" s="112">
        <v>524217</v>
      </c>
    </row>
    <row r="129" spans="1:21" s="94" customFormat="1" ht="12.75">
      <c r="A129" s="95">
        <v>321</v>
      </c>
      <c r="B129" s="111" t="s">
        <v>40</v>
      </c>
      <c r="C129" s="97">
        <f t="shared" si="29"/>
        <v>22140</v>
      </c>
      <c r="D129" s="112">
        <f>SUM(D130:D133)</f>
        <v>0</v>
      </c>
      <c r="E129" s="112">
        <f>SUM(E130:E133)</f>
        <v>0</v>
      </c>
      <c r="F129" s="112">
        <f>SUM(F130:F133)</f>
        <v>0</v>
      </c>
      <c r="G129" s="112">
        <f aca="true" t="shared" si="34" ref="G129:S129">SUM(G130:G133)</f>
        <v>340</v>
      </c>
      <c r="H129" s="112">
        <f t="shared" si="34"/>
        <v>0</v>
      </c>
      <c r="I129" s="112">
        <f t="shared" si="34"/>
        <v>4800</v>
      </c>
      <c r="J129" s="112">
        <f t="shared" si="34"/>
        <v>5000</v>
      </c>
      <c r="K129" s="112">
        <f>SUM(K130:K133)</f>
        <v>800</v>
      </c>
      <c r="L129" s="112">
        <f>SUM(L130:L133)</f>
        <v>1200</v>
      </c>
      <c r="M129" s="112">
        <f t="shared" si="34"/>
        <v>0</v>
      </c>
      <c r="N129" s="112">
        <f t="shared" si="34"/>
        <v>0</v>
      </c>
      <c r="O129" s="112">
        <f t="shared" si="34"/>
        <v>10000</v>
      </c>
      <c r="P129" s="112">
        <f t="shared" si="34"/>
        <v>0</v>
      </c>
      <c r="Q129" s="112">
        <f t="shared" si="34"/>
        <v>0</v>
      </c>
      <c r="R129" s="112">
        <f t="shared" si="34"/>
        <v>0</v>
      </c>
      <c r="S129" s="112">
        <f t="shared" si="34"/>
        <v>0</v>
      </c>
      <c r="T129" s="112"/>
      <c r="U129" s="112"/>
    </row>
    <row r="130" spans="1:21" s="94" customFormat="1" ht="12.75" hidden="1">
      <c r="A130" s="115">
        <v>3211</v>
      </c>
      <c r="B130" s="116" t="s">
        <v>41</v>
      </c>
      <c r="C130" s="97">
        <f t="shared" si="29"/>
        <v>15240</v>
      </c>
      <c r="D130" s="97"/>
      <c r="E130" s="97"/>
      <c r="F130" s="97">
        <v>0</v>
      </c>
      <c r="G130" s="97">
        <v>340</v>
      </c>
      <c r="H130" s="97"/>
      <c r="I130" s="97"/>
      <c r="J130" s="117">
        <v>3000</v>
      </c>
      <c r="K130" s="117">
        <v>700</v>
      </c>
      <c r="L130" s="117">
        <v>1200</v>
      </c>
      <c r="M130" s="117"/>
      <c r="N130" s="97">
        <v>0</v>
      </c>
      <c r="O130" s="97">
        <v>10000</v>
      </c>
      <c r="P130" s="97"/>
      <c r="Q130" s="97"/>
      <c r="R130" s="97"/>
      <c r="S130" s="97"/>
      <c r="T130" s="112"/>
      <c r="U130" s="112"/>
    </row>
    <row r="131" spans="1:21" s="94" customFormat="1" ht="22.5" hidden="1">
      <c r="A131" s="115">
        <v>3212</v>
      </c>
      <c r="B131" s="212" t="s">
        <v>217</v>
      </c>
      <c r="C131" s="97">
        <f t="shared" si="29"/>
        <v>5800</v>
      </c>
      <c r="D131" s="97"/>
      <c r="E131" s="97"/>
      <c r="F131" s="97"/>
      <c r="G131" s="97"/>
      <c r="H131" s="97"/>
      <c r="I131" s="97">
        <v>4800</v>
      </c>
      <c r="J131" s="117">
        <v>1000</v>
      </c>
      <c r="K131" s="117"/>
      <c r="L131" s="117"/>
      <c r="M131" s="117"/>
      <c r="N131" s="97"/>
      <c r="O131" s="97"/>
      <c r="P131" s="97"/>
      <c r="Q131" s="97"/>
      <c r="R131" s="97"/>
      <c r="S131" s="97"/>
      <c r="T131" s="112"/>
      <c r="U131" s="112"/>
    </row>
    <row r="132" spans="1:21" s="94" customFormat="1" ht="12.75" hidden="1">
      <c r="A132" s="115">
        <v>3213</v>
      </c>
      <c r="B132" s="116" t="s">
        <v>84</v>
      </c>
      <c r="C132" s="97">
        <f t="shared" si="29"/>
        <v>1100</v>
      </c>
      <c r="D132" s="97"/>
      <c r="E132" s="97"/>
      <c r="F132" s="97">
        <v>0</v>
      </c>
      <c r="G132" s="97"/>
      <c r="H132" s="97"/>
      <c r="I132" s="97"/>
      <c r="J132" s="117">
        <v>1000</v>
      </c>
      <c r="K132" s="117">
        <v>100</v>
      </c>
      <c r="L132" s="117"/>
      <c r="M132" s="97"/>
      <c r="N132" s="97"/>
      <c r="O132" s="97"/>
      <c r="P132" s="97"/>
      <c r="Q132" s="97"/>
      <c r="R132" s="97"/>
      <c r="S132" s="97"/>
      <c r="T132" s="112"/>
      <c r="U132" s="112"/>
    </row>
    <row r="133" spans="1:21" s="94" customFormat="1" ht="12.75" hidden="1">
      <c r="A133" s="115">
        <v>3214</v>
      </c>
      <c r="B133" s="116" t="s">
        <v>177</v>
      </c>
      <c r="C133" s="97">
        <f t="shared" si="29"/>
        <v>0</v>
      </c>
      <c r="D133" s="97"/>
      <c r="E133" s="97"/>
      <c r="F133" s="97"/>
      <c r="G133" s="97"/>
      <c r="H133" s="97"/>
      <c r="I133" s="97"/>
      <c r="J133" s="117">
        <v>0</v>
      </c>
      <c r="K133" s="117"/>
      <c r="L133" s="117"/>
      <c r="M133" s="97"/>
      <c r="N133" s="97"/>
      <c r="O133" s="97"/>
      <c r="P133" s="97"/>
      <c r="Q133" s="97"/>
      <c r="R133" s="97"/>
      <c r="S133" s="97"/>
      <c r="T133" s="112"/>
      <c r="U133" s="112"/>
    </row>
    <row r="134" spans="1:21" s="94" customFormat="1" ht="12.75">
      <c r="A134" s="118">
        <v>322</v>
      </c>
      <c r="B134" s="119" t="s">
        <v>43</v>
      </c>
      <c r="C134" s="112">
        <f t="shared" si="29"/>
        <v>244727</v>
      </c>
      <c r="D134" s="112">
        <f>SUM(D135:D140)</f>
        <v>0</v>
      </c>
      <c r="E134" s="112">
        <f>SUM(E135:E140)</f>
        <v>0</v>
      </c>
      <c r="F134" s="112">
        <v>0</v>
      </c>
      <c r="G134" s="112">
        <f>SUM(G135:G139)</f>
        <v>2100</v>
      </c>
      <c r="H134" s="112">
        <f>SUM(H135:H140)</f>
        <v>500</v>
      </c>
      <c r="I134" s="112">
        <f>SUM(I135:I140)</f>
        <v>0</v>
      </c>
      <c r="J134" s="112">
        <f>SUM(J135:J140)</f>
        <v>159027</v>
      </c>
      <c r="K134" s="112">
        <f>SUM(K135:K140)</f>
        <v>11000</v>
      </c>
      <c r="L134" s="112">
        <f>SUM(L135:L140)</f>
        <v>5200</v>
      </c>
      <c r="M134" s="112">
        <f>+M136</f>
        <v>31950</v>
      </c>
      <c r="N134" s="112">
        <f>SUM(N135:N140)</f>
        <v>0</v>
      </c>
      <c r="O134" s="112">
        <f>+O135+O136+O137+O138+O139+O140</f>
        <v>11000</v>
      </c>
      <c r="P134" s="112">
        <f>+P135+P136+P137+P138+P139+P140</f>
        <v>15000</v>
      </c>
      <c r="Q134" s="112">
        <f>SUM(Q135:Q140)</f>
        <v>0</v>
      </c>
      <c r="R134" s="112">
        <f>SUM(R135:R140)</f>
        <v>0</v>
      </c>
      <c r="S134" s="112">
        <f>SUM(S135:S140)</f>
        <v>8950</v>
      </c>
      <c r="T134" s="112"/>
      <c r="U134" s="112"/>
    </row>
    <row r="135" spans="1:21" s="94" customFormat="1" ht="12.75" hidden="1">
      <c r="A135" s="115">
        <v>3221</v>
      </c>
      <c r="B135" s="116" t="s">
        <v>163</v>
      </c>
      <c r="C135" s="97">
        <f t="shared" si="29"/>
        <v>26050</v>
      </c>
      <c r="D135" s="97"/>
      <c r="E135" s="97"/>
      <c r="F135" s="97"/>
      <c r="G135" s="97">
        <v>1100</v>
      </c>
      <c r="H135" s="97"/>
      <c r="I135" s="97"/>
      <c r="J135" s="117">
        <v>5000</v>
      </c>
      <c r="K135" s="117">
        <v>5000</v>
      </c>
      <c r="L135" s="117">
        <v>5000</v>
      </c>
      <c r="M135" s="97"/>
      <c r="N135" s="97"/>
      <c r="O135" s="97">
        <v>1000</v>
      </c>
      <c r="P135" s="97"/>
      <c r="Q135" s="97"/>
      <c r="R135" s="97"/>
      <c r="S135" s="97">
        <v>8950</v>
      </c>
      <c r="T135" s="112"/>
      <c r="U135" s="112"/>
    </row>
    <row r="136" spans="1:21" s="94" customFormat="1" ht="12.75" hidden="1">
      <c r="A136" s="115">
        <v>3222</v>
      </c>
      <c r="B136" s="116" t="s">
        <v>107</v>
      </c>
      <c r="C136" s="97">
        <f t="shared" si="29"/>
        <v>180677</v>
      </c>
      <c r="D136" s="97"/>
      <c r="E136" s="97"/>
      <c r="F136" s="97"/>
      <c r="G136" s="97"/>
      <c r="H136" s="97"/>
      <c r="I136" s="97"/>
      <c r="J136" s="117">
        <v>140527</v>
      </c>
      <c r="K136" s="117">
        <v>3000</v>
      </c>
      <c r="L136" s="117">
        <v>200</v>
      </c>
      <c r="M136" s="97">
        <v>31950</v>
      </c>
      <c r="N136" s="97"/>
      <c r="O136" s="97">
        <v>5000</v>
      </c>
      <c r="P136" s="97"/>
      <c r="Q136" s="97"/>
      <c r="R136" s="97"/>
      <c r="S136" s="97"/>
      <c r="T136" s="112"/>
      <c r="U136" s="112"/>
    </row>
    <row r="137" spans="1:21" s="94" customFormat="1" ht="12.75" hidden="1">
      <c r="A137" s="115">
        <v>3223</v>
      </c>
      <c r="B137" s="116" t="s">
        <v>46</v>
      </c>
      <c r="C137" s="97">
        <f t="shared" si="29"/>
        <v>2500</v>
      </c>
      <c r="D137" s="97"/>
      <c r="E137" s="97"/>
      <c r="F137" s="97"/>
      <c r="G137" s="97"/>
      <c r="H137" s="97"/>
      <c r="I137" s="97"/>
      <c r="J137" s="117">
        <v>2500</v>
      </c>
      <c r="K137" s="117"/>
      <c r="L137" s="117"/>
      <c r="M137" s="97"/>
      <c r="N137" s="97"/>
      <c r="O137" s="97"/>
      <c r="P137" s="97"/>
      <c r="Q137" s="97"/>
      <c r="R137" s="97"/>
      <c r="S137" s="97"/>
      <c r="T137" s="112"/>
      <c r="U137" s="112"/>
    </row>
    <row r="138" spans="1:21" s="94" customFormat="1" ht="12.75" hidden="1">
      <c r="A138" s="115">
        <v>3224</v>
      </c>
      <c r="B138" s="116" t="s">
        <v>161</v>
      </c>
      <c r="C138" s="97">
        <f t="shared" si="29"/>
        <v>18000</v>
      </c>
      <c r="D138" s="97"/>
      <c r="E138" s="97"/>
      <c r="F138" s="97"/>
      <c r="G138" s="97"/>
      <c r="H138" s="97">
        <v>500</v>
      </c>
      <c r="I138" s="97"/>
      <c r="J138" s="117">
        <v>2500</v>
      </c>
      <c r="K138" s="117"/>
      <c r="L138" s="117"/>
      <c r="M138" s="97"/>
      <c r="N138" s="97"/>
      <c r="O138" s="97"/>
      <c r="P138" s="97">
        <v>15000</v>
      </c>
      <c r="Q138" s="97"/>
      <c r="R138" s="97"/>
      <c r="S138" s="97"/>
      <c r="T138" s="112"/>
      <c r="U138" s="112"/>
    </row>
    <row r="139" spans="1:21" s="94" customFormat="1" ht="12.75" hidden="1">
      <c r="A139" s="115">
        <v>3225</v>
      </c>
      <c r="B139" s="116" t="s">
        <v>48</v>
      </c>
      <c r="C139" s="97">
        <f t="shared" si="29"/>
        <v>14000</v>
      </c>
      <c r="D139" s="97"/>
      <c r="E139" s="97"/>
      <c r="F139" s="97"/>
      <c r="G139" s="97">
        <v>1000</v>
      </c>
      <c r="H139" s="97"/>
      <c r="I139" s="97"/>
      <c r="J139" s="117">
        <v>5000</v>
      </c>
      <c r="K139" s="117">
        <v>3000</v>
      </c>
      <c r="L139" s="117"/>
      <c r="M139" s="97"/>
      <c r="N139" s="97"/>
      <c r="O139" s="97">
        <v>5000</v>
      </c>
      <c r="P139" s="97"/>
      <c r="Q139" s="97"/>
      <c r="R139" s="97"/>
      <c r="S139" s="97"/>
      <c r="T139" s="112"/>
      <c r="U139" s="112"/>
    </row>
    <row r="140" spans="1:21" s="94" customFormat="1" ht="12.75" hidden="1">
      <c r="A140" s="115">
        <v>3227</v>
      </c>
      <c r="B140" s="116" t="s">
        <v>165</v>
      </c>
      <c r="C140" s="97">
        <f t="shared" si="29"/>
        <v>3500</v>
      </c>
      <c r="D140" s="97"/>
      <c r="E140" s="97"/>
      <c r="F140" s="97"/>
      <c r="G140" s="97"/>
      <c r="H140" s="97"/>
      <c r="I140" s="97"/>
      <c r="J140" s="117">
        <v>3500</v>
      </c>
      <c r="K140" s="117"/>
      <c r="L140" s="117"/>
      <c r="M140" s="97"/>
      <c r="N140" s="97"/>
      <c r="O140" s="97"/>
      <c r="P140" s="97"/>
      <c r="Q140" s="97"/>
      <c r="R140" s="97"/>
      <c r="S140" s="97"/>
      <c r="T140" s="112"/>
      <c r="U140" s="112"/>
    </row>
    <row r="141" spans="1:21" s="94" customFormat="1" ht="12.75">
      <c r="A141" s="118">
        <v>323</v>
      </c>
      <c r="B141" s="119" t="s">
        <v>50</v>
      </c>
      <c r="C141" s="112">
        <f t="shared" si="29"/>
        <v>64300</v>
      </c>
      <c r="D141" s="112">
        <f>SUM(D142:D150)</f>
        <v>0</v>
      </c>
      <c r="E141" s="112">
        <f>SUM(E142:E150)</f>
        <v>0</v>
      </c>
      <c r="F141" s="112"/>
      <c r="G141" s="112">
        <f>SUM(G142:G150)</f>
        <v>200</v>
      </c>
      <c r="H141" s="112">
        <f>SUM(H142:H150)</f>
        <v>500</v>
      </c>
      <c r="I141" s="112">
        <f aca="true" t="shared" si="35" ref="I141:R141">SUM(I142:I150)</f>
        <v>0</v>
      </c>
      <c r="J141" s="112">
        <f>SUM(J142:J150)</f>
        <v>21100</v>
      </c>
      <c r="K141" s="112">
        <f t="shared" si="35"/>
        <v>14000</v>
      </c>
      <c r="L141" s="112">
        <f>SUM(L142:L150)</f>
        <v>4000</v>
      </c>
      <c r="M141" s="112">
        <f t="shared" si="35"/>
        <v>0</v>
      </c>
      <c r="N141" s="112">
        <f t="shared" si="35"/>
        <v>0</v>
      </c>
      <c r="O141" s="112">
        <f t="shared" si="35"/>
        <v>1000</v>
      </c>
      <c r="P141" s="112">
        <f>SUM(P142:P150)</f>
        <v>15000</v>
      </c>
      <c r="Q141" s="112">
        <f t="shared" si="35"/>
        <v>8000</v>
      </c>
      <c r="R141" s="112">
        <f t="shared" si="35"/>
        <v>0</v>
      </c>
      <c r="S141" s="112">
        <f>SUM(S142:S150)</f>
        <v>500</v>
      </c>
      <c r="T141" s="112"/>
      <c r="U141" s="112"/>
    </row>
    <row r="142" spans="1:21" s="94" customFormat="1" ht="12.75" hidden="1">
      <c r="A142" s="115">
        <v>3231</v>
      </c>
      <c r="B142" s="116" t="s">
        <v>166</v>
      </c>
      <c r="C142" s="97">
        <f t="shared" si="29"/>
        <v>14200</v>
      </c>
      <c r="D142" s="97"/>
      <c r="F142" s="146"/>
      <c r="G142" s="175">
        <v>200</v>
      </c>
      <c r="H142" s="117"/>
      <c r="I142" s="97"/>
      <c r="J142" s="117">
        <v>2500</v>
      </c>
      <c r="K142" s="117">
        <v>10000</v>
      </c>
      <c r="L142" s="117">
        <v>1500</v>
      </c>
      <c r="M142" s="97"/>
      <c r="N142" s="97"/>
      <c r="O142" s="97"/>
      <c r="P142" s="97"/>
      <c r="Q142" s="97"/>
      <c r="R142" s="97"/>
      <c r="S142" s="97"/>
      <c r="T142" s="112"/>
      <c r="U142" s="112"/>
    </row>
    <row r="143" spans="1:21" s="94" customFormat="1" ht="12.75" hidden="1">
      <c r="A143" s="115">
        <v>3232</v>
      </c>
      <c r="B143" s="116" t="s">
        <v>162</v>
      </c>
      <c r="C143" s="97">
        <f t="shared" si="29"/>
        <v>20500</v>
      </c>
      <c r="D143" s="97"/>
      <c r="E143" s="97"/>
      <c r="F143" s="97"/>
      <c r="G143" s="97"/>
      <c r="H143" s="117">
        <v>500</v>
      </c>
      <c r="I143" s="97"/>
      <c r="J143" s="117">
        <v>5000</v>
      </c>
      <c r="K143" s="117"/>
      <c r="L143" s="117"/>
      <c r="M143" s="97"/>
      <c r="N143" s="97"/>
      <c r="O143" s="97"/>
      <c r="P143" s="97">
        <v>15000</v>
      </c>
      <c r="Q143" s="97"/>
      <c r="R143" s="97"/>
      <c r="S143" s="97"/>
      <c r="T143" s="112"/>
      <c r="U143" s="112"/>
    </row>
    <row r="144" spans="1:21" s="94" customFormat="1" ht="12.75" hidden="1">
      <c r="A144" s="115">
        <v>3233</v>
      </c>
      <c r="B144" s="116" t="s">
        <v>152</v>
      </c>
      <c r="C144" s="97">
        <f t="shared" si="29"/>
        <v>2000</v>
      </c>
      <c r="D144" s="97"/>
      <c r="E144" s="97"/>
      <c r="F144" s="97"/>
      <c r="G144" s="97"/>
      <c r="H144" s="117"/>
      <c r="I144" s="97"/>
      <c r="J144" s="117">
        <v>1000</v>
      </c>
      <c r="K144" s="117"/>
      <c r="L144" s="117">
        <v>500</v>
      </c>
      <c r="M144" s="97"/>
      <c r="N144" s="97"/>
      <c r="O144" s="97"/>
      <c r="P144" s="97"/>
      <c r="Q144" s="97"/>
      <c r="R144" s="97"/>
      <c r="S144" s="97">
        <v>500</v>
      </c>
      <c r="T144" s="112"/>
      <c r="U144" s="112"/>
    </row>
    <row r="145" spans="1:21" s="94" customFormat="1" ht="12.75" hidden="1">
      <c r="A145" s="115">
        <v>3234</v>
      </c>
      <c r="B145" s="120" t="s">
        <v>54</v>
      </c>
      <c r="C145" s="97">
        <f t="shared" si="29"/>
        <v>1000</v>
      </c>
      <c r="D145" s="97"/>
      <c r="E145" s="97"/>
      <c r="F145" s="97"/>
      <c r="G145" s="97"/>
      <c r="H145" s="117"/>
      <c r="I145" s="97"/>
      <c r="J145" s="117">
        <v>1000</v>
      </c>
      <c r="K145" s="117"/>
      <c r="L145" s="117"/>
      <c r="M145" s="97"/>
      <c r="N145" s="97"/>
      <c r="O145" s="97"/>
      <c r="P145" s="97"/>
      <c r="Q145" s="97"/>
      <c r="R145" s="97"/>
      <c r="S145" s="97"/>
      <c r="T145" s="112"/>
      <c r="U145" s="112"/>
    </row>
    <row r="146" spans="1:21" s="94" customFormat="1" ht="12.75" hidden="1">
      <c r="A146" s="115">
        <v>3235</v>
      </c>
      <c r="B146" s="120" t="s">
        <v>55</v>
      </c>
      <c r="C146" s="97">
        <f t="shared" si="29"/>
        <v>2500</v>
      </c>
      <c r="D146" s="97"/>
      <c r="F146" s="165"/>
      <c r="H146" s="117"/>
      <c r="I146" s="97"/>
      <c r="J146" s="117">
        <v>500</v>
      </c>
      <c r="K146" s="117">
        <v>2000</v>
      </c>
      <c r="L146" s="117"/>
      <c r="M146" s="97"/>
      <c r="N146" s="97"/>
      <c r="O146" s="97"/>
      <c r="P146" s="97"/>
      <c r="Q146" s="97"/>
      <c r="R146" s="97"/>
      <c r="S146" s="172"/>
      <c r="T146" s="112"/>
      <c r="U146" s="112"/>
    </row>
    <row r="147" spans="1:21" s="94" customFormat="1" ht="12.75" hidden="1">
      <c r="A147" s="115">
        <v>3236</v>
      </c>
      <c r="B147" s="116" t="s">
        <v>56</v>
      </c>
      <c r="C147" s="97">
        <f t="shared" si="29"/>
        <v>500</v>
      </c>
      <c r="D147" s="97"/>
      <c r="E147" s="97"/>
      <c r="F147" s="97"/>
      <c r="G147" s="97"/>
      <c r="H147" s="117"/>
      <c r="I147" s="97"/>
      <c r="J147" s="117">
        <v>500</v>
      </c>
      <c r="K147" s="117"/>
      <c r="L147" s="117"/>
      <c r="M147" s="97"/>
      <c r="N147" s="97"/>
      <c r="O147" s="97"/>
      <c r="P147" s="97"/>
      <c r="Q147" s="97"/>
      <c r="R147" s="97"/>
      <c r="S147" s="97"/>
      <c r="T147" s="112"/>
      <c r="U147" s="112"/>
    </row>
    <row r="148" spans="1:21" s="94" customFormat="1" ht="12.75" hidden="1">
      <c r="A148" s="115">
        <v>3237</v>
      </c>
      <c r="B148" s="116" t="s">
        <v>167</v>
      </c>
      <c r="C148" s="97">
        <f t="shared" si="29"/>
        <v>13500</v>
      </c>
      <c r="D148" s="117"/>
      <c r="F148" s="165"/>
      <c r="H148" s="117"/>
      <c r="I148" s="97"/>
      <c r="J148" s="117">
        <v>1500</v>
      </c>
      <c r="K148" s="117">
        <v>2000</v>
      </c>
      <c r="L148" s="117">
        <v>2000</v>
      </c>
      <c r="M148" s="97"/>
      <c r="N148" s="97"/>
      <c r="O148" s="97"/>
      <c r="P148" s="97"/>
      <c r="Q148" s="117">
        <v>8000</v>
      </c>
      <c r="R148" s="147"/>
      <c r="S148" s="117"/>
      <c r="T148" s="112"/>
      <c r="U148" s="112"/>
    </row>
    <row r="149" spans="1:21" s="94" customFormat="1" ht="12.75" hidden="1">
      <c r="A149" s="115">
        <v>3238</v>
      </c>
      <c r="B149" s="116" t="s">
        <v>58</v>
      </c>
      <c r="C149" s="97">
        <f aca="true" t="shared" si="36" ref="C149:C181">SUM(D149:S149)</f>
        <v>1000</v>
      </c>
      <c r="D149" s="117"/>
      <c r="E149" s="117"/>
      <c r="F149" s="117">
        <v>0</v>
      </c>
      <c r="G149" s="117"/>
      <c r="H149" s="97"/>
      <c r="I149" s="97"/>
      <c r="J149" s="117">
        <v>1000</v>
      </c>
      <c r="K149" s="117"/>
      <c r="L149" s="117"/>
      <c r="M149" s="97"/>
      <c r="N149" s="97"/>
      <c r="O149" s="97"/>
      <c r="P149" s="97"/>
      <c r="Q149" s="117">
        <v>0</v>
      </c>
      <c r="R149" s="147"/>
      <c r="S149" s="147"/>
      <c r="T149" s="112"/>
      <c r="U149" s="112"/>
    </row>
    <row r="150" spans="1:21" s="94" customFormat="1" ht="12.75" hidden="1">
      <c r="A150" s="115">
        <v>3239</v>
      </c>
      <c r="B150" s="116" t="s">
        <v>59</v>
      </c>
      <c r="C150" s="97">
        <f t="shared" si="36"/>
        <v>9100</v>
      </c>
      <c r="D150" s="117"/>
      <c r="E150" s="117"/>
      <c r="F150" s="117"/>
      <c r="G150" s="117"/>
      <c r="H150" s="97"/>
      <c r="I150" s="97"/>
      <c r="J150" s="117">
        <v>8100</v>
      </c>
      <c r="K150" s="117"/>
      <c r="L150" s="117"/>
      <c r="M150" s="97"/>
      <c r="N150" s="97"/>
      <c r="O150" s="97">
        <v>1000</v>
      </c>
      <c r="P150" s="97"/>
      <c r="Q150" s="97"/>
      <c r="R150" s="97"/>
      <c r="S150" s="97"/>
      <c r="T150" s="112"/>
      <c r="U150" s="112"/>
    </row>
    <row r="151" spans="1:21" s="94" customFormat="1" ht="12.75">
      <c r="A151" s="118">
        <v>324</v>
      </c>
      <c r="B151" s="119" t="s">
        <v>100</v>
      </c>
      <c r="C151" s="112">
        <f t="shared" si="36"/>
        <v>19600</v>
      </c>
      <c r="D151" s="112">
        <f>+D152</f>
        <v>0</v>
      </c>
      <c r="E151" s="112">
        <f>+E152</f>
        <v>0</v>
      </c>
      <c r="F151" s="112">
        <v>0</v>
      </c>
      <c r="G151" s="112">
        <v>0</v>
      </c>
      <c r="H151" s="112">
        <f aca="true" t="shared" si="37" ref="H151:R151">+H152</f>
        <v>0</v>
      </c>
      <c r="I151" s="112">
        <f>+I152</f>
        <v>14600</v>
      </c>
      <c r="J151" s="112">
        <f t="shared" si="37"/>
        <v>5000</v>
      </c>
      <c r="K151" s="112">
        <f t="shared" si="37"/>
        <v>0</v>
      </c>
      <c r="L151" s="112">
        <f t="shared" si="37"/>
        <v>0</v>
      </c>
      <c r="M151" s="112">
        <f t="shared" si="37"/>
        <v>0</v>
      </c>
      <c r="N151" s="112">
        <f t="shared" si="37"/>
        <v>0</v>
      </c>
      <c r="O151" s="112">
        <f t="shared" si="37"/>
        <v>0</v>
      </c>
      <c r="P151" s="112">
        <f t="shared" si="37"/>
        <v>0</v>
      </c>
      <c r="Q151" s="112">
        <f t="shared" si="37"/>
        <v>0</v>
      </c>
      <c r="R151" s="112">
        <f t="shared" si="37"/>
        <v>0</v>
      </c>
      <c r="S151" s="112">
        <f>SUM(S152)</f>
        <v>0</v>
      </c>
      <c r="T151" s="112"/>
      <c r="U151" s="112"/>
    </row>
    <row r="152" spans="1:21" ht="12.75" hidden="1">
      <c r="A152" s="115">
        <v>3241</v>
      </c>
      <c r="B152" s="116" t="s">
        <v>168</v>
      </c>
      <c r="C152" s="97">
        <f t="shared" si="36"/>
        <v>19600</v>
      </c>
      <c r="D152" s="117"/>
      <c r="E152" s="117"/>
      <c r="F152" s="117"/>
      <c r="G152" s="117"/>
      <c r="H152" s="97"/>
      <c r="I152" s="97">
        <v>14600</v>
      </c>
      <c r="J152" s="117">
        <v>5000</v>
      </c>
      <c r="K152" s="117"/>
      <c r="L152" s="117">
        <v>0</v>
      </c>
      <c r="M152" s="97"/>
      <c r="N152" s="97"/>
      <c r="O152" s="97"/>
      <c r="P152" s="97"/>
      <c r="Q152" s="97"/>
      <c r="R152" s="97"/>
      <c r="S152" s="97"/>
      <c r="T152" s="97"/>
      <c r="U152" s="97"/>
    </row>
    <row r="153" spans="1:21" ht="12.75">
      <c r="A153" s="118">
        <v>329</v>
      </c>
      <c r="B153" s="119" t="s">
        <v>60</v>
      </c>
      <c r="C153" s="112">
        <f t="shared" si="36"/>
        <v>24900</v>
      </c>
      <c r="D153" s="112">
        <f aca="true" t="shared" si="38" ref="D153:P153">SUM(D154:D158)</f>
        <v>0</v>
      </c>
      <c r="E153" s="112">
        <f t="shared" si="38"/>
        <v>0</v>
      </c>
      <c r="F153" s="112">
        <f t="shared" si="38"/>
        <v>0</v>
      </c>
      <c r="G153" s="112">
        <f t="shared" si="38"/>
        <v>1000</v>
      </c>
      <c r="H153" s="112">
        <f t="shared" si="38"/>
        <v>0</v>
      </c>
      <c r="I153" s="112">
        <f t="shared" si="38"/>
        <v>0</v>
      </c>
      <c r="J153" s="112">
        <f t="shared" si="38"/>
        <v>11500</v>
      </c>
      <c r="K153" s="112">
        <f t="shared" si="38"/>
        <v>4000</v>
      </c>
      <c r="L153" s="112">
        <f t="shared" si="38"/>
        <v>1400</v>
      </c>
      <c r="M153" s="112">
        <f t="shared" si="38"/>
        <v>0</v>
      </c>
      <c r="N153" s="112">
        <f t="shared" si="38"/>
        <v>0</v>
      </c>
      <c r="O153" s="112">
        <f t="shared" si="38"/>
        <v>0</v>
      </c>
      <c r="P153" s="112">
        <f t="shared" si="38"/>
        <v>0</v>
      </c>
      <c r="Q153" s="112">
        <v>0</v>
      </c>
      <c r="R153" s="112">
        <f>SUM(R154:R158)</f>
        <v>0</v>
      </c>
      <c r="S153" s="112">
        <f>SUM(S154:S158)</f>
        <v>7000</v>
      </c>
      <c r="T153" s="112"/>
      <c r="U153" s="112"/>
    </row>
    <row r="154" spans="1:21" ht="12.75" hidden="1">
      <c r="A154" s="115">
        <v>3292</v>
      </c>
      <c r="B154" s="116" t="s">
        <v>61</v>
      </c>
      <c r="C154" s="97">
        <f t="shared" si="36"/>
        <v>1000</v>
      </c>
      <c r="D154" s="117"/>
      <c r="E154" s="117"/>
      <c r="F154" s="117"/>
      <c r="G154" s="117"/>
      <c r="H154" s="97"/>
      <c r="I154" s="97"/>
      <c r="J154" s="117">
        <v>1000</v>
      </c>
      <c r="K154" s="117"/>
      <c r="L154" s="117"/>
      <c r="M154" s="97"/>
      <c r="N154" s="97"/>
      <c r="O154" s="97"/>
      <c r="P154" s="97"/>
      <c r="Q154" s="117">
        <v>0</v>
      </c>
      <c r="R154" s="147"/>
      <c r="S154" s="147"/>
      <c r="T154" s="97"/>
      <c r="U154" s="97"/>
    </row>
    <row r="155" spans="1:21" ht="12.75" hidden="1">
      <c r="A155" s="115">
        <v>3293</v>
      </c>
      <c r="B155" s="116" t="s">
        <v>62</v>
      </c>
      <c r="C155" s="97">
        <f t="shared" si="36"/>
        <v>5400</v>
      </c>
      <c r="D155" s="97"/>
      <c r="E155" s="97"/>
      <c r="F155" s="97"/>
      <c r="G155" s="97">
        <v>500</v>
      </c>
      <c r="H155" s="97"/>
      <c r="I155" s="97"/>
      <c r="J155" s="117">
        <v>2000</v>
      </c>
      <c r="K155" s="117">
        <v>2000</v>
      </c>
      <c r="L155" s="117">
        <v>400</v>
      </c>
      <c r="M155" s="97"/>
      <c r="N155" s="97"/>
      <c r="O155" s="97"/>
      <c r="P155" s="97"/>
      <c r="Q155" s="97"/>
      <c r="R155" s="97"/>
      <c r="S155" s="97">
        <v>500</v>
      </c>
      <c r="T155" s="97"/>
      <c r="U155" s="97"/>
    </row>
    <row r="156" spans="1:21" ht="12.75" hidden="1">
      <c r="A156" s="115">
        <v>3294</v>
      </c>
      <c r="B156" s="116" t="s">
        <v>63</v>
      </c>
      <c r="C156" s="97">
        <f t="shared" si="36"/>
        <v>500</v>
      </c>
      <c r="D156" s="97"/>
      <c r="E156" s="97"/>
      <c r="F156" s="97"/>
      <c r="G156" s="97"/>
      <c r="H156" s="97"/>
      <c r="I156" s="97"/>
      <c r="J156" s="117">
        <v>500</v>
      </c>
      <c r="K156" s="117"/>
      <c r="L156" s="117"/>
      <c r="M156" s="97"/>
      <c r="N156" s="97"/>
      <c r="O156" s="97"/>
      <c r="P156" s="97"/>
      <c r="Q156" s="97"/>
      <c r="R156" s="97"/>
      <c r="S156" s="97"/>
      <c r="T156" s="97"/>
      <c r="U156" s="97"/>
    </row>
    <row r="157" spans="1:21" ht="12.75" hidden="1">
      <c r="A157" s="115">
        <v>3295</v>
      </c>
      <c r="B157" s="116" t="s">
        <v>154</v>
      </c>
      <c r="C157" s="97">
        <f t="shared" si="36"/>
        <v>0</v>
      </c>
      <c r="D157" s="97"/>
      <c r="E157" s="97"/>
      <c r="F157" s="97"/>
      <c r="G157" s="97"/>
      <c r="H157" s="97"/>
      <c r="I157" s="97"/>
      <c r="J157" s="117"/>
      <c r="K157" s="117"/>
      <c r="L157" s="117"/>
      <c r="M157" s="97"/>
      <c r="N157" s="97"/>
      <c r="O157" s="97"/>
      <c r="P157" s="97"/>
      <c r="Q157" s="97"/>
      <c r="R157" s="97"/>
      <c r="S157" s="97"/>
      <c r="T157" s="97"/>
      <c r="U157" s="97"/>
    </row>
    <row r="158" spans="1:21" ht="12.75" hidden="1">
      <c r="A158" s="115">
        <v>3299</v>
      </c>
      <c r="B158" s="116" t="s">
        <v>164</v>
      </c>
      <c r="C158" s="97">
        <f t="shared" si="36"/>
        <v>18000</v>
      </c>
      <c r="D158" s="97"/>
      <c r="E158" s="97"/>
      <c r="F158" s="97">
        <v>0</v>
      </c>
      <c r="G158" s="97">
        <v>500</v>
      </c>
      <c r="H158" s="117"/>
      <c r="I158" s="97"/>
      <c r="J158" s="117">
        <v>8000</v>
      </c>
      <c r="K158" s="117">
        <v>2000</v>
      </c>
      <c r="L158" s="117">
        <v>1000</v>
      </c>
      <c r="M158" s="97"/>
      <c r="N158" s="97"/>
      <c r="O158" s="97"/>
      <c r="P158" s="97"/>
      <c r="Q158" s="97"/>
      <c r="R158" s="97"/>
      <c r="S158" s="97">
        <v>6500</v>
      </c>
      <c r="T158" s="97"/>
      <c r="U158" s="97"/>
    </row>
    <row r="159" spans="1:21" s="94" customFormat="1" ht="12.75">
      <c r="A159" s="95">
        <v>34</v>
      </c>
      <c r="B159" s="111" t="s">
        <v>65</v>
      </c>
      <c r="C159" s="112">
        <f t="shared" si="36"/>
        <v>0</v>
      </c>
      <c r="D159" s="112">
        <f>+D160</f>
        <v>0</v>
      </c>
      <c r="E159" s="112">
        <f>+E160</f>
        <v>0</v>
      </c>
      <c r="F159" s="112">
        <v>0</v>
      </c>
      <c r="G159" s="112">
        <v>0</v>
      </c>
      <c r="H159" s="112">
        <f aca="true" t="shared" si="39" ref="H159:S159">+H160</f>
        <v>0</v>
      </c>
      <c r="I159" s="112">
        <f t="shared" si="39"/>
        <v>0</v>
      </c>
      <c r="J159" s="112">
        <f t="shared" si="39"/>
        <v>0</v>
      </c>
      <c r="K159" s="112">
        <f t="shared" si="39"/>
        <v>0</v>
      </c>
      <c r="L159" s="112">
        <f t="shared" si="39"/>
        <v>0</v>
      </c>
      <c r="M159" s="112">
        <f t="shared" si="39"/>
        <v>0</v>
      </c>
      <c r="N159" s="112">
        <f t="shared" si="39"/>
        <v>0</v>
      </c>
      <c r="O159" s="112">
        <f t="shared" si="39"/>
        <v>0</v>
      </c>
      <c r="P159" s="112">
        <f t="shared" si="39"/>
        <v>0</v>
      </c>
      <c r="Q159" s="112">
        <f t="shared" si="39"/>
        <v>0</v>
      </c>
      <c r="R159" s="112">
        <f t="shared" si="39"/>
        <v>0</v>
      </c>
      <c r="S159" s="112">
        <f t="shared" si="39"/>
        <v>0</v>
      </c>
      <c r="T159" s="112">
        <v>0</v>
      </c>
      <c r="U159" s="112">
        <v>0</v>
      </c>
    </row>
    <row r="160" spans="1:21" s="94" customFormat="1" ht="12.75">
      <c r="A160" s="95">
        <v>343</v>
      </c>
      <c r="B160" s="111" t="s">
        <v>66</v>
      </c>
      <c r="C160" s="97">
        <f t="shared" si="36"/>
        <v>0</v>
      </c>
      <c r="D160" s="112">
        <f>SUM(D161:D162)</f>
        <v>0</v>
      </c>
      <c r="E160" s="112">
        <f>SUM(E161:E162)</f>
        <v>0</v>
      </c>
      <c r="F160" s="112">
        <v>0</v>
      </c>
      <c r="G160" s="112">
        <v>0</v>
      </c>
      <c r="H160" s="112">
        <f aca="true" t="shared" si="40" ref="H160:S160">SUM(H161:H162)</f>
        <v>0</v>
      </c>
      <c r="I160" s="112">
        <f t="shared" si="40"/>
        <v>0</v>
      </c>
      <c r="J160" s="112">
        <f t="shared" si="40"/>
        <v>0</v>
      </c>
      <c r="K160" s="112">
        <f t="shared" si="40"/>
        <v>0</v>
      </c>
      <c r="L160" s="112">
        <f t="shared" si="40"/>
        <v>0</v>
      </c>
      <c r="M160" s="112">
        <f t="shared" si="40"/>
        <v>0</v>
      </c>
      <c r="N160" s="112">
        <f t="shared" si="40"/>
        <v>0</v>
      </c>
      <c r="O160" s="112">
        <f t="shared" si="40"/>
        <v>0</v>
      </c>
      <c r="P160" s="112">
        <f t="shared" si="40"/>
        <v>0</v>
      </c>
      <c r="Q160" s="112">
        <f t="shared" si="40"/>
        <v>0</v>
      </c>
      <c r="R160" s="112">
        <f t="shared" si="40"/>
        <v>0</v>
      </c>
      <c r="S160" s="112">
        <f t="shared" si="40"/>
        <v>0</v>
      </c>
      <c r="T160" s="112"/>
      <c r="U160" s="112"/>
    </row>
    <row r="161" spans="1:21" s="94" customFormat="1" ht="12.75" hidden="1">
      <c r="A161" s="148">
        <v>3431</v>
      </c>
      <c r="B161" s="96" t="s">
        <v>67</v>
      </c>
      <c r="C161" s="97">
        <f t="shared" si="36"/>
        <v>0</v>
      </c>
      <c r="D161" s="112"/>
      <c r="E161" s="112"/>
      <c r="F161" s="112"/>
      <c r="G161" s="112"/>
      <c r="H161" s="112"/>
      <c r="I161" s="112"/>
      <c r="J161" s="97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</row>
    <row r="162" spans="1:21" ht="12.75" hidden="1">
      <c r="A162" s="148">
        <v>3433</v>
      </c>
      <c r="B162" s="96" t="s">
        <v>68</v>
      </c>
      <c r="C162" s="97">
        <f t="shared" si="36"/>
        <v>0</v>
      </c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</row>
    <row r="163" spans="1:21" ht="22.5">
      <c r="A163" s="95">
        <v>37</v>
      </c>
      <c r="B163" s="111" t="s">
        <v>178</v>
      </c>
      <c r="C163" s="112">
        <f t="shared" si="36"/>
        <v>165000</v>
      </c>
      <c r="D163" s="97"/>
      <c r="E163" s="97"/>
      <c r="F163" s="97"/>
      <c r="G163" s="97"/>
      <c r="H163" s="97"/>
      <c r="I163" s="97"/>
      <c r="J163" s="112">
        <f>SUM(J164)</f>
        <v>0</v>
      </c>
      <c r="K163" s="112">
        <f>SUM(K164)</f>
        <v>165000</v>
      </c>
      <c r="L163" s="97"/>
      <c r="M163" s="97"/>
      <c r="N163" s="97"/>
      <c r="O163" s="97"/>
      <c r="P163" s="97"/>
      <c r="Q163" s="97"/>
      <c r="R163" s="97"/>
      <c r="S163" s="97"/>
      <c r="T163" s="112">
        <v>165000</v>
      </c>
      <c r="U163" s="112">
        <v>165000</v>
      </c>
    </row>
    <row r="164" spans="1:21" ht="22.5">
      <c r="A164" s="95">
        <v>372</v>
      </c>
      <c r="B164" s="111" t="s">
        <v>188</v>
      </c>
      <c r="C164" s="112">
        <f t="shared" si="36"/>
        <v>165000</v>
      </c>
      <c r="D164" s="97"/>
      <c r="E164" s="97"/>
      <c r="F164" s="97"/>
      <c r="G164" s="97"/>
      <c r="H164" s="97"/>
      <c r="I164" s="97"/>
      <c r="J164" s="112">
        <f>SUM(J166)</f>
        <v>0</v>
      </c>
      <c r="K164" s="112">
        <f>SUM(K165+K166)</f>
        <v>165000</v>
      </c>
      <c r="L164" s="97"/>
      <c r="M164" s="97"/>
      <c r="N164" s="97"/>
      <c r="O164" s="97"/>
      <c r="P164" s="97"/>
      <c r="Q164" s="97"/>
      <c r="R164" s="97"/>
      <c r="S164" s="97"/>
      <c r="T164" s="97"/>
      <c r="U164" s="97"/>
    </row>
    <row r="165" spans="1:21" ht="22.5" hidden="1">
      <c r="A165" s="148">
        <v>3721</v>
      </c>
      <c r="B165" s="96" t="s">
        <v>220</v>
      </c>
      <c r="C165" s="97"/>
      <c r="D165" s="97"/>
      <c r="E165" s="97"/>
      <c r="F165" s="97"/>
      <c r="G165" s="97"/>
      <c r="H165" s="97"/>
      <c r="I165" s="97"/>
      <c r="J165" s="112"/>
      <c r="K165" s="97">
        <v>0</v>
      </c>
      <c r="L165" s="97"/>
      <c r="M165" s="97"/>
      <c r="N165" s="97"/>
      <c r="O165" s="97"/>
      <c r="P165" s="97"/>
      <c r="Q165" s="97"/>
      <c r="R165" s="97"/>
      <c r="S165" s="97"/>
      <c r="T165" s="97"/>
      <c r="U165" s="97"/>
    </row>
    <row r="166" spans="1:21" ht="22.5" hidden="1">
      <c r="A166" s="148">
        <v>3722</v>
      </c>
      <c r="B166" s="96" t="s">
        <v>189</v>
      </c>
      <c r="C166" s="97">
        <f t="shared" si="36"/>
        <v>165000</v>
      </c>
      <c r="D166" s="97"/>
      <c r="E166" s="97"/>
      <c r="F166" s="97"/>
      <c r="G166" s="97"/>
      <c r="H166" s="97"/>
      <c r="I166" s="97"/>
      <c r="J166" s="97">
        <v>0</v>
      </c>
      <c r="K166" s="97">
        <v>165000</v>
      </c>
      <c r="L166" s="97"/>
      <c r="M166" s="97"/>
      <c r="N166" s="97"/>
      <c r="O166" s="97"/>
      <c r="P166" s="97"/>
      <c r="Q166" s="97"/>
      <c r="R166" s="97"/>
      <c r="S166" s="97"/>
      <c r="T166" s="97"/>
      <c r="U166" s="97"/>
    </row>
    <row r="167" spans="1:23" s="94" customFormat="1" ht="22.5">
      <c r="A167" s="95">
        <v>4</v>
      </c>
      <c r="B167" s="111" t="s">
        <v>69</v>
      </c>
      <c r="C167" s="112">
        <f t="shared" si="36"/>
        <v>182806</v>
      </c>
      <c r="D167" s="112">
        <f>+D171</f>
        <v>0</v>
      </c>
      <c r="E167" s="112">
        <f>+E171</f>
        <v>0</v>
      </c>
      <c r="F167" s="112"/>
      <c r="G167" s="112">
        <v>0</v>
      </c>
      <c r="H167" s="112">
        <f>+H171</f>
        <v>0</v>
      </c>
      <c r="I167" s="112">
        <f>+I171</f>
        <v>0</v>
      </c>
      <c r="J167" s="112">
        <f>+J171</f>
        <v>28806</v>
      </c>
      <c r="K167" s="112">
        <f>+K171+K168</f>
        <v>116000</v>
      </c>
      <c r="L167" s="112">
        <f aca="true" t="shared" si="41" ref="L167:S167">+L171</f>
        <v>0</v>
      </c>
      <c r="M167" s="112">
        <f t="shared" si="41"/>
        <v>0</v>
      </c>
      <c r="N167" s="112">
        <f t="shared" si="41"/>
        <v>0</v>
      </c>
      <c r="O167" s="112">
        <f>+O171</f>
        <v>23000</v>
      </c>
      <c r="P167" s="112">
        <f t="shared" si="41"/>
        <v>15000</v>
      </c>
      <c r="Q167" s="112">
        <f t="shared" si="41"/>
        <v>0</v>
      </c>
      <c r="R167" s="112">
        <f t="shared" si="41"/>
        <v>0</v>
      </c>
      <c r="S167" s="173">
        <f t="shared" si="41"/>
        <v>0</v>
      </c>
      <c r="T167" s="112">
        <v>182806</v>
      </c>
      <c r="U167" s="112">
        <v>182806</v>
      </c>
      <c r="W167" s="87"/>
    </row>
    <row r="168" spans="1:23" s="94" customFormat="1" ht="33.75">
      <c r="A168" s="95">
        <v>41</v>
      </c>
      <c r="B168" s="111" t="s">
        <v>186</v>
      </c>
      <c r="C168" s="112">
        <f t="shared" si="36"/>
        <v>0</v>
      </c>
      <c r="D168" s="112"/>
      <c r="E168" s="112"/>
      <c r="F168" s="112"/>
      <c r="G168" s="112"/>
      <c r="H168" s="112"/>
      <c r="I168" s="112"/>
      <c r="J168" s="112"/>
      <c r="K168" s="112">
        <f>SUM(K169)</f>
        <v>0</v>
      </c>
      <c r="L168" s="112"/>
      <c r="M168" s="112"/>
      <c r="N168" s="112"/>
      <c r="O168" s="112"/>
      <c r="P168" s="112"/>
      <c r="Q168" s="112"/>
      <c r="R168" s="112"/>
      <c r="S168" s="112"/>
      <c r="T168" s="112">
        <v>0</v>
      </c>
      <c r="U168" s="112">
        <v>0</v>
      </c>
      <c r="W168" s="87"/>
    </row>
    <row r="169" spans="1:23" s="94" customFormat="1" ht="12.75">
      <c r="A169" s="95">
        <v>412</v>
      </c>
      <c r="B169" s="111" t="s">
        <v>187</v>
      </c>
      <c r="C169" s="112">
        <f t="shared" si="36"/>
        <v>0</v>
      </c>
      <c r="D169" s="112"/>
      <c r="E169" s="112"/>
      <c r="F169" s="112"/>
      <c r="G169" s="112"/>
      <c r="H169" s="112"/>
      <c r="I169" s="112"/>
      <c r="J169" s="112"/>
      <c r="K169" s="112">
        <f>SUM(K170)</f>
        <v>0</v>
      </c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W169" s="87"/>
    </row>
    <row r="170" spans="1:23" s="94" customFormat="1" ht="12.75" hidden="1">
      <c r="A170" s="148">
        <v>4123</v>
      </c>
      <c r="B170" s="96" t="s">
        <v>179</v>
      </c>
      <c r="C170" s="97">
        <f t="shared" si="36"/>
        <v>0</v>
      </c>
      <c r="D170" s="112"/>
      <c r="E170" s="112"/>
      <c r="F170" s="112"/>
      <c r="G170" s="112"/>
      <c r="H170" s="112"/>
      <c r="I170" s="112"/>
      <c r="J170" s="112"/>
      <c r="K170" s="97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W170" s="87"/>
    </row>
    <row r="171" spans="1:21" s="94" customFormat="1" ht="22.5">
      <c r="A171" s="95">
        <v>42</v>
      </c>
      <c r="B171" s="111" t="s">
        <v>70</v>
      </c>
      <c r="C171" s="112">
        <f t="shared" si="36"/>
        <v>182806</v>
      </c>
      <c r="D171" s="112">
        <f>+D172+D179</f>
        <v>0</v>
      </c>
      <c r="E171" s="112">
        <f>+E172+E179</f>
        <v>0</v>
      </c>
      <c r="F171" s="112"/>
      <c r="G171" s="112">
        <v>0</v>
      </c>
      <c r="H171" s="112">
        <f>+H172+H179</f>
        <v>0</v>
      </c>
      <c r="I171" s="112">
        <f>+I172+I179</f>
        <v>0</v>
      </c>
      <c r="J171" s="112">
        <f>+J172+J179</f>
        <v>28806</v>
      </c>
      <c r="K171" s="112">
        <f>+K172+K179</f>
        <v>116000</v>
      </c>
      <c r="L171" s="112">
        <f aca="true" t="shared" si="42" ref="L171:S171">+L172+L179</f>
        <v>0</v>
      </c>
      <c r="M171" s="112">
        <f t="shared" si="42"/>
        <v>0</v>
      </c>
      <c r="N171" s="112">
        <f t="shared" si="42"/>
        <v>0</v>
      </c>
      <c r="O171" s="112">
        <f>+O172+O179</f>
        <v>23000</v>
      </c>
      <c r="P171" s="112">
        <f t="shared" si="42"/>
        <v>15000</v>
      </c>
      <c r="Q171" s="112">
        <f t="shared" si="42"/>
        <v>0</v>
      </c>
      <c r="R171" s="112">
        <f t="shared" si="42"/>
        <v>0</v>
      </c>
      <c r="S171" s="112">
        <f t="shared" si="42"/>
        <v>0</v>
      </c>
      <c r="T171" s="112">
        <v>182806</v>
      </c>
      <c r="U171" s="112">
        <v>182806</v>
      </c>
    </row>
    <row r="172" spans="1:21" s="94" customFormat="1" ht="12.75">
      <c r="A172" s="95">
        <v>422</v>
      </c>
      <c r="B172" s="111" t="s">
        <v>73</v>
      </c>
      <c r="C172" s="112">
        <f t="shared" si="36"/>
        <v>53806</v>
      </c>
      <c r="D172" s="112">
        <f>SUM(D173:D178)</f>
        <v>0</v>
      </c>
      <c r="E172" s="112">
        <f>SUM(E173:E178)</f>
        <v>0</v>
      </c>
      <c r="F172" s="112"/>
      <c r="G172" s="112">
        <v>0</v>
      </c>
      <c r="H172" s="112">
        <f aca="true" t="shared" si="43" ref="H172:N172">SUM(H173:H178)</f>
        <v>0</v>
      </c>
      <c r="I172" s="112">
        <f t="shared" si="43"/>
        <v>0</v>
      </c>
      <c r="J172" s="112">
        <f t="shared" si="43"/>
        <v>25806</v>
      </c>
      <c r="K172" s="112">
        <f t="shared" si="43"/>
        <v>0</v>
      </c>
      <c r="L172" s="112">
        <f t="shared" si="43"/>
        <v>0</v>
      </c>
      <c r="M172" s="112">
        <f t="shared" si="43"/>
        <v>0</v>
      </c>
      <c r="N172" s="112">
        <f t="shared" si="43"/>
        <v>0</v>
      </c>
      <c r="O172" s="106">
        <f>SUM(O173:O178)</f>
        <v>23000</v>
      </c>
      <c r="P172" s="112">
        <f>SUM(P173:P178)</f>
        <v>5000</v>
      </c>
      <c r="Q172" s="112">
        <f>SUM(Q173:Q178)</f>
        <v>0</v>
      </c>
      <c r="R172" s="112">
        <f>SUM(R173:R178)</f>
        <v>0</v>
      </c>
      <c r="S172" s="112">
        <f>SUM(S173:S178)</f>
        <v>0</v>
      </c>
      <c r="T172" s="112"/>
      <c r="U172" s="112"/>
    </row>
    <row r="173" spans="1:21" ht="12.75" hidden="1">
      <c r="A173" s="115">
        <v>4221</v>
      </c>
      <c r="B173" s="116" t="s">
        <v>169</v>
      </c>
      <c r="C173" s="97">
        <f t="shared" si="36"/>
        <v>33806</v>
      </c>
      <c r="D173" s="97"/>
      <c r="E173" s="97"/>
      <c r="F173" s="97"/>
      <c r="G173" s="97"/>
      <c r="H173" s="97"/>
      <c r="I173" s="97"/>
      <c r="J173" s="117">
        <v>14806</v>
      </c>
      <c r="K173" s="97"/>
      <c r="L173" s="97"/>
      <c r="M173" s="97"/>
      <c r="N173" s="97"/>
      <c r="O173" s="97">
        <v>14000</v>
      </c>
      <c r="P173" s="97">
        <v>5000</v>
      </c>
      <c r="Q173" s="97"/>
      <c r="R173" s="97"/>
      <c r="S173" s="172"/>
      <c r="T173" s="97"/>
      <c r="U173" s="97"/>
    </row>
    <row r="174" spans="1:21" ht="12.75" hidden="1">
      <c r="A174" s="115">
        <v>4222</v>
      </c>
      <c r="B174" s="116" t="s">
        <v>120</v>
      </c>
      <c r="C174" s="97">
        <f t="shared" si="36"/>
        <v>3000</v>
      </c>
      <c r="D174" s="97"/>
      <c r="E174" s="97"/>
      <c r="F174" s="97"/>
      <c r="G174" s="97"/>
      <c r="H174" s="97"/>
      <c r="I174" s="97"/>
      <c r="J174" s="117">
        <v>2000</v>
      </c>
      <c r="K174" s="97"/>
      <c r="L174" s="97"/>
      <c r="M174" s="97"/>
      <c r="N174" s="97"/>
      <c r="O174" s="97">
        <v>1000</v>
      </c>
      <c r="P174" s="97"/>
      <c r="Q174" s="97"/>
      <c r="R174" s="97"/>
      <c r="S174" s="97"/>
      <c r="T174" s="97"/>
      <c r="U174" s="97"/>
    </row>
    <row r="175" spans="1:21" ht="12.75" hidden="1">
      <c r="A175" s="115">
        <v>4223</v>
      </c>
      <c r="B175" s="116" t="s">
        <v>170</v>
      </c>
      <c r="C175" s="97">
        <f t="shared" si="36"/>
        <v>7000</v>
      </c>
      <c r="D175" s="97"/>
      <c r="E175" s="97"/>
      <c r="F175" s="97"/>
      <c r="G175" s="97"/>
      <c r="H175" s="97"/>
      <c r="I175" s="97"/>
      <c r="J175" s="117">
        <v>2000</v>
      </c>
      <c r="K175" s="97"/>
      <c r="L175" s="97"/>
      <c r="M175" s="97"/>
      <c r="N175" s="97"/>
      <c r="O175" s="97">
        <v>5000</v>
      </c>
      <c r="P175" s="97"/>
      <c r="Q175" s="97"/>
      <c r="R175" s="97"/>
      <c r="S175" s="97"/>
      <c r="T175" s="97"/>
      <c r="U175" s="97"/>
    </row>
    <row r="176" spans="1:21" ht="12.75" hidden="1">
      <c r="A176" s="115">
        <v>4225</v>
      </c>
      <c r="B176" s="116" t="s">
        <v>101</v>
      </c>
      <c r="C176" s="97">
        <f t="shared" si="36"/>
        <v>3000</v>
      </c>
      <c r="D176" s="97"/>
      <c r="E176" s="97"/>
      <c r="F176" s="97"/>
      <c r="G176" s="97"/>
      <c r="H176" s="97"/>
      <c r="I176" s="97"/>
      <c r="J176" s="117">
        <v>2000</v>
      </c>
      <c r="K176" s="97"/>
      <c r="L176" s="97"/>
      <c r="M176" s="97"/>
      <c r="N176" s="97"/>
      <c r="O176" s="97">
        <v>1000</v>
      </c>
      <c r="P176" s="97"/>
      <c r="Q176" s="97"/>
      <c r="R176" s="97"/>
      <c r="S176" s="97"/>
      <c r="T176" s="97"/>
      <c r="U176" s="97"/>
    </row>
    <row r="177" spans="1:21" ht="12.75" hidden="1">
      <c r="A177" s="115">
        <v>4226</v>
      </c>
      <c r="B177" s="116" t="s">
        <v>102</v>
      </c>
      <c r="C177" s="97">
        <f t="shared" si="36"/>
        <v>3000</v>
      </c>
      <c r="D177" s="97"/>
      <c r="E177" s="97"/>
      <c r="F177" s="97"/>
      <c r="G177" s="97"/>
      <c r="H177" s="97"/>
      <c r="I177" s="97"/>
      <c r="J177" s="117">
        <v>2000</v>
      </c>
      <c r="K177" s="97"/>
      <c r="L177" s="97"/>
      <c r="M177" s="97"/>
      <c r="N177" s="97"/>
      <c r="O177" s="97">
        <v>1000</v>
      </c>
      <c r="P177" s="97"/>
      <c r="Q177" s="97"/>
      <c r="R177" s="97"/>
      <c r="S177" s="97"/>
      <c r="T177" s="97"/>
      <c r="U177" s="97"/>
    </row>
    <row r="178" spans="1:21" ht="12.75" hidden="1">
      <c r="A178" s="115">
        <v>4227</v>
      </c>
      <c r="B178" s="132" t="s">
        <v>103</v>
      </c>
      <c r="C178" s="97">
        <f t="shared" si="36"/>
        <v>4000</v>
      </c>
      <c r="D178" s="97"/>
      <c r="E178" s="97"/>
      <c r="F178" s="97"/>
      <c r="G178" s="97"/>
      <c r="H178" s="97"/>
      <c r="I178" s="97"/>
      <c r="J178" s="117">
        <v>3000</v>
      </c>
      <c r="K178" s="97"/>
      <c r="L178" s="97"/>
      <c r="M178" s="97"/>
      <c r="N178" s="97"/>
      <c r="O178" s="97">
        <v>1000</v>
      </c>
      <c r="P178" s="97"/>
      <c r="Q178" s="97"/>
      <c r="R178" s="97"/>
      <c r="S178" s="97"/>
      <c r="T178" s="97"/>
      <c r="U178" s="97"/>
    </row>
    <row r="179" spans="1:21" ht="13.5" thickBot="1">
      <c r="A179" s="135">
        <v>424</v>
      </c>
      <c r="B179" s="149" t="s">
        <v>92</v>
      </c>
      <c r="C179" s="106">
        <f t="shared" si="36"/>
        <v>129000</v>
      </c>
      <c r="D179" s="106">
        <f>SUM(D180)</f>
        <v>0</v>
      </c>
      <c r="E179" s="106">
        <f>SUM(E180)</f>
        <v>0</v>
      </c>
      <c r="F179" s="106">
        <v>0</v>
      </c>
      <c r="G179" s="106">
        <v>0</v>
      </c>
      <c r="H179" s="106">
        <f>SUM(H180)</f>
        <v>0</v>
      </c>
      <c r="I179" s="106">
        <f>SUM(I180)</f>
        <v>0</v>
      </c>
      <c r="J179" s="106">
        <f>+J180</f>
        <v>3000</v>
      </c>
      <c r="K179" s="106">
        <f>+K180</f>
        <v>116000</v>
      </c>
      <c r="L179" s="106">
        <f aca="true" t="shared" si="44" ref="L179:S179">SUM(L180)</f>
        <v>0</v>
      </c>
      <c r="M179" s="106">
        <f t="shared" si="44"/>
        <v>0</v>
      </c>
      <c r="N179" s="106">
        <f t="shared" si="44"/>
        <v>0</v>
      </c>
      <c r="O179" s="106">
        <f t="shared" si="44"/>
        <v>0</v>
      </c>
      <c r="P179" s="106">
        <f t="shared" si="44"/>
        <v>10000</v>
      </c>
      <c r="Q179" s="106">
        <f t="shared" si="44"/>
        <v>0</v>
      </c>
      <c r="R179" s="106">
        <f t="shared" si="44"/>
        <v>0</v>
      </c>
      <c r="S179" s="106">
        <f t="shared" si="44"/>
        <v>0</v>
      </c>
      <c r="T179" s="106"/>
      <c r="U179" s="106"/>
    </row>
    <row r="180" spans="1:21" ht="13.5" hidden="1" thickBot="1">
      <c r="A180" s="137">
        <v>4241</v>
      </c>
      <c r="B180" s="138" t="s">
        <v>93</v>
      </c>
      <c r="C180" s="139">
        <f t="shared" si="36"/>
        <v>129000</v>
      </c>
      <c r="D180" s="139"/>
      <c r="E180" s="139"/>
      <c r="F180" s="139"/>
      <c r="G180" s="139"/>
      <c r="H180" s="139"/>
      <c r="I180" s="139"/>
      <c r="J180" s="140">
        <v>3000</v>
      </c>
      <c r="K180" s="139">
        <v>116000</v>
      </c>
      <c r="L180" s="139"/>
      <c r="M180" s="139"/>
      <c r="N180" s="139"/>
      <c r="O180" s="139">
        <v>0</v>
      </c>
      <c r="P180" s="139">
        <v>10000</v>
      </c>
      <c r="Q180" s="139"/>
      <c r="R180" s="139"/>
      <c r="S180" s="139">
        <v>0</v>
      </c>
      <c r="T180" s="139"/>
      <c r="U180" s="139"/>
    </row>
    <row r="181" spans="1:21" s="94" customFormat="1" ht="14.25" thickBot="1" thickTop="1">
      <c r="A181" s="127"/>
      <c r="B181" s="128" t="s">
        <v>75</v>
      </c>
      <c r="C181" s="129">
        <f t="shared" si="36"/>
        <v>840948</v>
      </c>
      <c r="D181" s="129">
        <f>+D117+D167</f>
        <v>0</v>
      </c>
      <c r="E181" s="129">
        <v>0</v>
      </c>
      <c r="F181" s="129">
        <f aca="true" t="shared" si="45" ref="F181:Q181">+F117+F167</f>
        <v>0</v>
      </c>
      <c r="G181" s="129">
        <f t="shared" si="45"/>
        <v>5000</v>
      </c>
      <c r="H181" s="129">
        <f t="shared" si="45"/>
        <v>1000</v>
      </c>
      <c r="I181" s="129">
        <f t="shared" si="45"/>
        <v>127861</v>
      </c>
      <c r="J181" s="129">
        <f t="shared" si="45"/>
        <v>230433</v>
      </c>
      <c r="K181" s="129">
        <f t="shared" si="45"/>
        <v>316000</v>
      </c>
      <c r="L181" s="129">
        <f t="shared" si="45"/>
        <v>14254</v>
      </c>
      <c r="M181" s="129">
        <f t="shared" si="45"/>
        <v>31950</v>
      </c>
      <c r="N181" s="129">
        <f t="shared" si="45"/>
        <v>0</v>
      </c>
      <c r="O181" s="129">
        <f t="shared" si="45"/>
        <v>45000</v>
      </c>
      <c r="P181" s="129">
        <f t="shared" si="45"/>
        <v>45000</v>
      </c>
      <c r="Q181" s="129">
        <f t="shared" si="45"/>
        <v>8000</v>
      </c>
      <c r="R181" s="150">
        <f>+R117+R167</f>
        <v>0</v>
      </c>
      <c r="S181" s="150">
        <f>+S117+S167</f>
        <v>16450</v>
      </c>
      <c r="T181" s="150">
        <f>+T117+T167</f>
        <v>824498</v>
      </c>
      <c r="U181" s="150">
        <f>+U117+U167</f>
        <v>824498</v>
      </c>
    </row>
    <row r="182" spans="1:21" s="94" customFormat="1" ht="14.25" thickBot="1" thickTop="1">
      <c r="A182" s="121"/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51"/>
      <c r="R182" s="152"/>
      <c r="S182" s="153"/>
      <c r="T182" s="154"/>
      <c r="U182" s="123"/>
    </row>
    <row r="183" spans="1:21" s="94" customFormat="1" ht="80.25" thickBot="1" thickTop="1">
      <c r="A183" s="144" t="s">
        <v>28</v>
      </c>
      <c r="B183" s="108" t="s">
        <v>104</v>
      </c>
      <c r="C183" s="145" t="s">
        <v>211</v>
      </c>
      <c r="D183" s="145" t="s">
        <v>15</v>
      </c>
      <c r="E183" s="145" t="s">
        <v>16</v>
      </c>
      <c r="F183" s="145" t="s">
        <v>30</v>
      </c>
      <c r="G183" s="145" t="s">
        <v>18</v>
      </c>
      <c r="H183" s="145" t="s">
        <v>5</v>
      </c>
      <c r="I183" s="145" t="s">
        <v>19</v>
      </c>
      <c r="J183" s="145" t="s">
        <v>6</v>
      </c>
      <c r="K183" s="145" t="s">
        <v>20</v>
      </c>
      <c r="L183" s="145" t="s">
        <v>21</v>
      </c>
      <c r="M183" s="145" t="s">
        <v>32</v>
      </c>
      <c r="N183" s="145" t="s">
        <v>105</v>
      </c>
      <c r="O183" s="145" t="s">
        <v>180</v>
      </c>
      <c r="P183" s="145" t="s">
        <v>8</v>
      </c>
      <c r="Q183" s="145" t="s">
        <v>175</v>
      </c>
      <c r="R183" s="145" t="s">
        <v>182</v>
      </c>
      <c r="S183" s="145" t="s">
        <v>181</v>
      </c>
      <c r="T183" s="145" t="s">
        <v>190</v>
      </c>
      <c r="U183" s="145" t="s">
        <v>212</v>
      </c>
    </row>
    <row r="184" spans="1:21" s="94" customFormat="1" ht="13.5" thickTop="1">
      <c r="A184" s="101">
        <v>3</v>
      </c>
      <c r="B184" s="109" t="s">
        <v>34</v>
      </c>
      <c r="C184" s="110">
        <f>+C185+C186+C191</f>
        <v>89760</v>
      </c>
      <c r="D184" s="110">
        <f>+D185+D186</f>
        <v>0</v>
      </c>
      <c r="E184" s="110">
        <f>+E185+E186</f>
        <v>0</v>
      </c>
      <c r="F184" s="110">
        <v>0</v>
      </c>
      <c r="G184" s="110">
        <v>0</v>
      </c>
      <c r="H184" s="110">
        <f aca="true" t="shared" si="46" ref="H184:P184">+H185+H186</f>
        <v>0</v>
      </c>
      <c r="I184" s="110">
        <f t="shared" si="46"/>
        <v>0</v>
      </c>
      <c r="J184" s="110">
        <f t="shared" si="46"/>
        <v>0</v>
      </c>
      <c r="K184" s="110">
        <f t="shared" si="46"/>
        <v>0</v>
      </c>
      <c r="L184" s="110">
        <f t="shared" si="46"/>
        <v>0</v>
      </c>
      <c r="M184" s="110">
        <f t="shared" si="46"/>
        <v>0</v>
      </c>
      <c r="N184" s="110">
        <f t="shared" si="46"/>
        <v>0</v>
      </c>
      <c r="O184" s="110">
        <f>+O185+O186+O191</f>
        <v>4760</v>
      </c>
      <c r="P184" s="110">
        <f t="shared" si="46"/>
        <v>0</v>
      </c>
      <c r="Q184" s="110">
        <f>+Q185+Q186</f>
        <v>70000</v>
      </c>
      <c r="R184" s="110">
        <f>+R185+R186</f>
        <v>0</v>
      </c>
      <c r="S184" s="110">
        <f>+S185+S186</f>
        <v>15000</v>
      </c>
      <c r="T184" s="110">
        <v>89760</v>
      </c>
      <c r="U184" s="110">
        <v>89760</v>
      </c>
    </row>
    <row r="185" spans="1:21" s="94" customFormat="1" ht="12.75">
      <c r="A185" s="95">
        <v>31</v>
      </c>
      <c r="B185" s="111" t="s">
        <v>35</v>
      </c>
      <c r="C185" s="112">
        <v>0</v>
      </c>
      <c r="D185" s="112">
        <v>0</v>
      </c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>
        <v>0</v>
      </c>
      <c r="U185" s="112">
        <v>0</v>
      </c>
    </row>
    <row r="186" spans="1:21" s="94" customFormat="1" ht="12.75">
      <c r="A186" s="95">
        <v>32</v>
      </c>
      <c r="B186" s="111" t="s">
        <v>39</v>
      </c>
      <c r="C186" s="112">
        <f>+C187+C189</f>
        <v>89760</v>
      </c>
      <c r="D186" s="112">
        <f>+D187+D189</f>
        <v>0</v>
      </c>
      <c r="E186" s="112">
        <f>+E187+E189</f>
        <v>0</v>
      </c>
      <c r="F186" s="112"/>
      <c r="G186" s="112"/>
      <c r="H186" s="112">
        <f aca="true" t="shared" si="47" ref="H186:P186">+H187+H189</f>
        <v>0</v>
      </c>
      <c r="I186" s="112">
        <f t="shared" si="47"/>
        <v>0</v>
      </c>
      <c r="J186" s="112">
        <f t="shared" si="47"/>
        <v>0</v>
      </c>
      <c r="K186" s="112">
        <f t="shared" si="47"/>
        <v>0</v>
      </c>
      <c r="L186" s="112">
        <f t="shared" si="47"/>
        <v>0</v>
      </c>
      <c r="M186" s="112">
        <f t="shared" si="47"/>
        <v>0</v>
      </c>
      <c r="N186" s="112">
        <f t="shared" si="47"/>
        <v>0</v>
      </c>
      <c r="O186" s="112">
        <f t="shared" si="47"/>
        <v>4760</v>
      </c>
      <c r="P186" s="112">
        <f t="shared" si="47"/>
        <v>0</v>
      </c>
      <c r="Q186" s="112">
        <f>+Q187+Q189</f>
        <v>70000</v>
      </c>
      <c r="R186" s="112">
        <f>+R187+R189</f>
        <v>0</v>
      </c>
      <c r="S186" s="112">
        <f>+S187+S189</f>
        <v>15000</v>
      </c>
      <c r="T186" s="112">
        <v>89760</v>
      </c>
      <c r="U186" s="112">
        <v>89760</v>
      </c>
    </row>
    <row r="187" spans="1:21" s="94" customFormat="1" ht="12.75">
      <c r="A187" s="118">
        <v>322</v>
      </c>
      <c r="B187" s="119" t="s">
        <v>43</v>
      </c>
      <c r="C187" s="112">
        <f>SUM(D187:S187)</f>
        <v>59760</v>
      </c>
      <c r="D187" s="112">
        <f>+D188</f>
        <v>0</v>
      </c>
      <c r="E187" s="112">
        <f>+E188</f>
        <v>0</v>
      </c>
      <c r="F187" s="112"/>
      <c r="G187" s="112"/>
      <c r="H187" s="112">
        <f aca="true" t="shared" si="48" ref="H187:P187">+H188</f>
        <v>0</v>
      </c>
      <c r="I187" s="112">
        <f t="shared" si="48"/>
        <v>0</v>
      </c>
      <c r="J187" s="112">
        <f t="shared" si="48"/>
        <v>0</v>
      </c>
      <c r="K187" s="112">
        <f t="shared" si="48"/>
        <v>0</v>
      </c>
      <c r="L187" s="112">
        <f t="shared" si="48"/>
        <v>0</v>
      </c>
      <c r="M187" s="112">
        <f t="shared" si="48"/>
        <v>0</v>
      </c>
      <c r="N187" s="112">
        <f t="shared" si="48"/>
        <v>0</v>
      </c>
      <c r="O187" s="112">
        <f t="shared" si="48"/>
        <v>4760</v>
      </c>
      <c r="P187" s="112">
        <f t="shared" si="48"/>
        <v>0</v>
      </c>
      <c r="Q187" s="112">
        <f>+Q188</f>
        <v>40000</v>
      </c>
      <c r="R187" s="112">
        <f>+R188</f>
        <v>0</v>
      </c>
      <c r="S187" s="112">
        <f>+S188</f>
        <v>15000</v>
      </c>
      <c r="T187" s="112"/>
      <c r="U187" s="112"/>
    </row>
    <row r="188" spans="1:21" ht="12.75" hidden="1">
      <c r="A188" s="115">
        <v>3222</v>
      </c>
      <c r="B188" s="132" t="s">
        <v>107</v>
      </c>
      <c r="C188" s="97">
        <f>SUM(D188:S188)</f>
        <v>59760</v>
      </c>
      <c r="D188" s="155"/>
      <c r="E188" s="155"/>
      <c r="F188" s="155"/>
      <c r="G188" s="155"/>
      <c r="H188" s="97"/>
      <c r="I188" s="97"/>
      <c r="J188" s="97"/>
      <c r="K188" s="97"/>
      <c r="L188" s="97"/>
      <c r="M188" s="97"/>
      <c r="N188" s="97"/>
      <c r="O188" s="97">
        <v>4760</v>
      </c>
      <c r="P188" s="97"/>
      <c r="Q188" s="155">
        <v>40000</v>
      </c>
      <c r="R188" s="155"/>
      <c r="S188" s="155">
        <v>15000</v>
      </c>
      <c r="T188" s="97"/>
      <c r="U188" s="97"/>
    </row>
    <row r="189" spans="1:21" ht="12.75">
      <c r="A189" s="118">
        <v>323</v>
      </c>
      <c r="B189" s="119" t="s">
        <v>50</v>
      </c>
      <c r="C189" s="106">
        <f>+C190</f>
        <v>30000</v>
      </c>
      <c r="D189" s="106">
        <f>+D190</f>
        <v>0</v>
      </c>
      <c r="E189" s="106">
        <f>+E190</f>
        <v>0</v>
      </c>
      <c r="F189" s="106"/>
      <c r="G189" s="106"/>
      <c r="H189" s="106">
        <f aca="true" t="shared" si="49" ref="H189:P189">+H190</f>
        <v>0</v>
      </c>
      <c r="I189" s="106">
        <f t="shared" si="49"/>
        <v>0</v>
      </c>
      <c r="J189" s="106">
        <f t="shared" si="49"/>
        <v>0</v>
      </c>
      <c r="K189" s="106">
        <f t="shared" si="49"/>
        <v>0</v>
      </c>
      <c r="L189" s="106">
        <f t="shared" si="49"/>
        <v>0</v>
      </c>
      <c r="M189" s="106">
        <f t="shared" si="49"/>
        <v>0</v>
      </c>
      <c r="N189" s="106">
        <f t="shared" si="49"/>
        <v>0</v>
      </c>
      <c r="O189" s="106">
        <v>0</v>
      </c>
      <c r="P189" s="106">
        <f t="shared" si="49"/>
        <v>0</v>
      </c>
      <c r="Q189" s="106">
        <f>+Q190</f>
        <v>30000</v>
      </c>
      <c r="R189" s="106">
        <f>+R190</f>
        <v>0</v>
      </c>
      <c r="S189" s="106">
        <f>+S190</f>
        <v>0</v>
      </c>
      <c r="T189" s="106"/>
      <c r="U189" s="106"/>
    </row>
    <row r="190" spans="1:21" ht="12.75" hidden="1">
      <c r="A190" s="148">
        <v>3239</v>
      </c>
      <c r="B190" s="116" t="s">
        <v>59</v>
      </c>
      <c r="C190" s="97">
        <f>SUM(D190:S190)</f>
        <v>30000</v>
      </c>
      <c r="D190" s="155"/>
      <c r="E190" s="155"/>
      <c r="F190" s="155"/>
      <c r="G190" s="155"/>
      <c r="H190" s="97"/>
      <c r="I190" s="97"/>
      <c r="J190" s="97"/>
      <c r="K190" s="97"/>
      <c r="L190" s="97"/>
      <c r="M190" s="97"/>
      <c r="N190" s="97"/>
      <c r="O190" s="97">
        <v>0</v>
      </c>
      <c r="P190" s="97"/>
      <c r="Q190" s="155">
        <v>30000</v>
      </c>
      <c r="R190" s="155"/>
      <c r="S190" s="155"/>
      <c r="T190" s="97"/>
      <c r="U190" s="97"/>
    </row>
    <row r="191" spans="1:21" ht="12.75">
      <c r="A191" s="95">
        <v>37</v>
      </c>
      <c r="B191" s="119" t="s">
        <v>192</v>
      </c>
      <c r="C191" s="112">
        <f>SUM(D191:S191)</f>
        <v>0</v>
      </c>
      <c r="D191" s="155"/>
      <c r="E191" s="155"/>
      <c r="F191" s="155"/>
      <c r="G191" s="155"/>
      <c r="H191" s="97"/>
      <c r="I191" s="97"/>
      <c r="J191" s="97"/>
      <c r="K191" s="97"/>
      <c r="L191" s="97"/>
      <c r="M191" s="97"/>
      <c r="N191" s="97"/>
      <c r="O191" s="106">
        <f>+O192</f>
        <v>0</v>
      </c>
      <c r="P191" s="97"/>
      <c r="Q191" s="186">
        <v>0</v>
      </c>
      <c r="R191" s="155"/>
      <c r="S191" s="186">
        <v>0</v>
      </c>
      <c r="T191" s="112">
        <v>0</v>
      </c>
      <c r="U191" s="112">
        <v>0</v>
      </c>
    </row>
    <row r="192" spans="1:21" ht="13.5" thickBot="1">
      <c r="A192" s="179">
        <v>372</v>
      </c>
      <c r="B192" s="119" t="s">
        <v>192</v>
      </c>
      <c r="C192" s="112">
        <f>SUM(D192:S192)</f>
        <v>0</v>
      </c>
      <c r="D192" s="155"/>
      <c r="E192" s="155"/>
      <c r="F192" s="155"/>
      <c r="G192" s="155"/>
      <c r="H192" s="97"/>
      <c r="I192" s="97"/>
      <c r="J192" s="97"/>
      <c r="K192" s="97"/>
      <c r="L192" s="97"/>
      <c r="M192" s="97"/>
      <c r="N192" s="97"/>
      <c r="O192" s="106">
        <f>+O193</f>
        <v>0</v>
      </c>
      <c r="P192" s="97"/>
      <c r="Q192" s="155"/>
      <c r="R192" s="155"/>
      <c r="S192" s="155"/>
      <c r="T192" s="97"/>
      <c r="U192" s="97"/>
    </row>
    <row r="193" spans="1:21" ht="13.5" hidden="1" thickBot="1">
      <c r="A193" s="176">
        <v>3721</v>
      </c>
      <c r="B193" s="176" t="s">
        <v>191</v>
      </c>
      <c r="C193" s="139">
        <f>SUM(D193:S193)</f>
        <v>0</v>
      </c>
      <c r="D193" s="178"/>
      <c r="E193" s="178"/>
      <c r="F193" s="178"/>
      <c r="G193" s="178"/>
      <c r="H193" s="177"/>
      <c r="I193" s="177"/>
      <c r="J193" s="177"/>
      <c r="K193" s="177"/>
      <c r="L193" s="177"/>
      <c r="M193" s="177"/>
      <c r="N193" s="177"/>
      <c r="O193" s="177"/>
      <c r="P193" s="177"/>
      <c r="Q193" s="178"/>
      <c r="R193" s="178"/>
      <c r="S193" s="178"/>
      <c r="T193" s="177"/>
      <c r="U193" s="177"/>
    </row>
    <row r="194" spans="1:21" ht="14.25" thickBot="1" thickTop="1">
      <c r="A194" s="181"/>
      <c r="B194" s="180" t="s">
        <v>75</v>
      </c>
      <c r="C194" s="129">
        <f>+C184</f>
        <v>89760</v>
      </c>
      <c r="D194" s="183"/>
      <c r="E194" s="183"/>
      <c r="F194" s="183"/>
      <c r="G194" s="183"/>
      <c r="H194" s="184"/>
      <c r="I194" s="184"/>
      <c r="J194" s="184"/>
      <c r="K194" s="184"/>
      <c r="L194" s="184"/>
      <c r="M194" s="184"/>
      <c r="N194" s="184"/>
      <c r="O194" s="182">
        <f>+O184</f>
        <v>4760</v>
      </c>
      <c r="P194" s="184"/>
      <c r="Q194" s="185">
        <f>+Q184</f>
        <v>70000</v>
      </c>
      <c r="R194" s="185">
        <f>+R184</f>
        <v>0</v>
      </c>
      <c r="S194" s="185">
        <f>+S184</f>
        <v>15000</v>
      </c>
      <c r="T194" s="150">
        <f>+T185+T186+T191</f>
        <v>89760</v>
      </c>
      <c r="U194" s="150">
        <f>+U185+U186+U191</f>
        <v>89760</v>
      </c>
    </row>
    <row r="195" spans="1:21" ht="14.25" thickBot="1" thickTop="1">
      <c r="A195" s="161"/>
      <c r="B195" s="162"/>
      <c r="C195" s="126"/>
      <c r="D195" s="163"/>
      <c r="E195" s="163"/>
      <c r="F195" s="163"/>
      <c r="G195" s="163"/>
      <c r="H195" s="126"/>
      <c r="I195" s="126"/>
      <c r="J195" s="126"/>
      <c r="K195" s="126"/>
      <c r="L195" s="126"/>
      <c r="M195" s="126"/>
      <c r="N195" s="126"/>
      <c r="O195" s="126"/>
      <c r="P195" s="126"/>
      <c r="Q195" s="169"/>
      <c r="R195" s="170"/>
      <c r="S195" s="171"/>
      <c r="T195" s="159"/>
      <c r="U195" s="159"/>
    </row>
    <row r="196" spans="1:21" s="94" customFormat="1" ht="80.25" thickBot="1" thickTop="1">
      <c r="A196" s="144" t="s">
        <v>28</v>
      </c>
      <c r="B196" s="108" t="s">
        <v>174</v>
      </c>
      <c r="C196" s="145" t="s">
        <v>211</v>
      </c>
      <c r="D196" s="145" t="s">
        <v>15</v>
      </c>
      <c r="E196" s="145" t="s">
        <v>16</v>
      </c>
      <c r="F196" s="145" t="s">
        <v>30</v>
      </c>
      <c r="G196" s="145" t="s">
        <v>18</v>
      </c>
      <c r="H196" s="145" t="s">
        <v>5</v>
      </c>
      <c r="I196" s="145" t="s">
        <v>19</v>
      </c>
      <c r="J196" s="145" t="s">
        <v>6</v>
      </c>
      <c r="K196" s="145" t="s">
        <v>20</v>
      </c>
      <c r="L196" s="145" t="s">
        <v>21</v>
      </c>
      <c r="M196" s="145" t="s">
        <v>32</v>
      </c>
      <c r="N196" s="145" t="s">
        <v>105</v>
      </c>
      <c r="O196" s="145" t="s">
        <v>23</v>
      </c>
      <c r="P196" s="145" t="s">
        <v>8</v>
      </c>
      <c r="Q196" s="145" t="s">
        <v>171</v>
      </c>
      <c r="R196" s="145" t="s">
        <v>25</v>
      </c>
      <c r="S196" s="145" t="s">
        <v>106</v>
      </c>
      <c r="T196" s="145" t="s">
        <v>190</v>
      </c>
      <c r="U196" s="145" t="s">
        <v>212</v>
      </c>
    </row>
    <row r="197" spans="1:21" ht="13.5" thickTop="1">
      <c r="A197" s="161"/>
      <c r="B197" s="162"/>
      <c r="C197" s="126"/>
      <c r="D197" s="163"/>
      <c r="E197" s="163"/>
      <c r="F197" s="163"/>
      <c r="G197" s="163"/>
      <c r="H197" s="126"/>
      <c r="I197" s="126"/>
      <c r="J197" s="126"/>
      <c r="K197" s="126"/>
      <c r="L197" s="126"/>
      <c r="M197" s="126"/>
      <c r="N197" s="126"/>
      <c r="O197" s="126"/>
      <c r="P197" s="126"/>
      <c r="Q197" s="163"/>
      <c r="R197" s="163"/>
      <c r="S197" s="163"/>
      <c r="T197" s="126"/>
      <c r="U197" s="126"/>
    </row>
    <row r="198" spans="1:21" s="94" customFormat="1" ht="12.75">
      <c r="A198" s="101">
        <v>3</v>
      </c>
      <c r="B198" s="109" t="s">
        <v>34</v>
      </c>
      <c r="C198" s="110">
        <f aca="true" t="shared" si="50" ref="C198:C213">SUM(D198:S198)</f>
        <v>185250</v>
      </c>
      <c r="D198" s="110"/>
      <c r="E198" s="110"/>
      <c r="F198" s="110"/>
      <c r="G198" s="110"/>
      <c r="H198" s="110"/>
      <c r="I198" s="110"/>
      <c r="J198" s="110">
        <f>+J199</f>
        <v>2500</v>
      </c>
      <c r="K198" s="110">
        <f>+K199+K207</f>
        <v>0</v>
      </c>
      <c r="L198" s="110"/>
      <c r="M198" s="110"/>
      <c r="N198" s="110"/>
      <c r="O198" s="110"/>
      <c r="P198" s="110"/>
      <c r="Q198" s="110">
        <f>+Q199+Q207</f>
        <v>182750</v>
      </c>
      <c r="R198" s="110"/>
      <c r="S198" s="110"/>
      <c r="T198" s="110">
        <v>185250</v>
      </c>
      <c r="U198" s="110">
        <v>185250</v>
      </c>
    </row>
    <row r="199" spans="1:21" s="94" customFormat="1" ht="12.75">
      <c r="A199" s="95">
        <v>31</v>
      </c>
      <c r="B199" s="111" t="s">
        <v>35</v>
      </c>
      <c r="C199" s="112">
        <f t="shared" si="50"/>
        <v>174100</v>
      </c>
      <c r="D199" s="112"/>
      <c r="E199" s="112"/>
      <c r="F199" s="112"/>
      <c r="G199" s="112"/>
      <c r="H199" s="112"/>
      <c r="I199" s="112"/>
      <c r="J199" s="112">
        <f>+J200+J204</f>
        <v>2500</v>
      </c>
      <c r="K199" s="112">
        <f>+K200+K202+K204</f>
        <v>0</v>
      </c>
      <c r="L199" s="112"/>
      <c r="M199" s="112"/>
      <c r="N199" s="112"/>
      <c r="O199" s="112"/>
      <c r="P199" s="112"/>
      <c r="Q199" s="112">
        <f>+Q200+Q202+Q204</f>
        <v>171600</v>
      </c>
      <c r="R199" s="112"/>
      <c r="S199" s="112"/>
      <c r="T199" s="112">
        <v>174100</v>
      </c>
      <c r="U199" s="112">
        <v>174100</v>
      </c>
    </row>
    <row r="200" spans="1:21" s="94" customFormat="1" ht="12.75">
      <c r="A200" s="118">
        <v>311</v>
      </c>
      <c r="B200" s="119" t="s">
        <v>36</v>
      </c>
      <c r="C200" s="112">
        <f t="shared" si="50"/>
        <v>135146</v>
      </c>
      <c r="D200" s="112"/>
      <c r="E200" s="112"/>
      <c r="F200" s="112"/>
      <c r="G200" s="112"/>
      <c r="H200" s="112"/>
      <c r="I200" s="97"/>
      <c r="J200" s="112">
        <f>+J201</f>
        <v>2146</v>
      </c>
      <c r="K200" s="112">
        <f>+K201</f>
        <v>0</v>
      </c>
      <c r="L200" s="112"/>
      <c r="M200" s="117"/>
      <c r="N200" s="112"/>
      <c r="O200" s="112"/>
      <c r="P200" s="112"/>
      <c r="Q200" s="112">
        <f>+Q201</f>
        <v>133000</v>
      </c>
      <c r="R200" s="97"/>
      <c r="S200" s="97"/>
      <c r="T200" s="97"/>
      <c r="U200" s="97"/>
    </row>
    <row r="201" spans="1:21" s="94" customFormat="1" ht="12.75" hidden="1">
      <c r="A201" s="115">
        <v>3111</v>
      </c>
      <c r="B201" s="116" t="s">
        <v>115</v>
      </c>
      <c r="C201" s="97">
        <f t="shared" si="50"/>
        <v>135146</v>
      </c>
      <c r="D201" s="112"/>
      <c r="E201" s="112"/>
      <c r="F201" s="112"/>
      <c r="G201" s="97"/>
      <c r="H201" s="112"/>
      <c r="I201" s="97"/>
      <c r="J201" s="97">
        <v>2146</v>
      </c>
      <c r="K201" s="97"/>
      <c r="L201" s="97"/>
      <c r="M201" s="117"/>
      <c r="N201" s="112"/>
      <c r="O201" s="112"/>
      <c r="P201" s="112"/>
      <c r="Q201" s="97">
        <v>133000</v>
      </c>
      <c r="R201" s="97"/>
      <c r="S201" s="97"/>
      <c r="T201" s="97"/>
      <c r="U201" s="97"/>
    </row>
    <row r="202" spans="1:21" ht="12.75">
      <c r="A202" s="118">
        <v>312</v>
      </c>
      <c r="B202" s="119" t="s">
        <v>37</v>
      </c>
      <c r="C202" s="112">
        <f t="shared" si="50"/>
        <v>23000</v>
      </c>
      <c r="D202" s="97"/>
      <c r="E202" s="97"/>
      <c r="F202" s="97"/>
      <c r="G202" s="97"/>
      <c r="H202" s="97"/>
      <c r="I202" s="97"/>
      <c r="J202" s="133"/>
      <c r="K202" s="133">
        <f>+K203</f>
        <v>0</v>
      </c>
      <c r="L202" s="117"/>
      <c r="M202" s="117"/>
      <c r="N202" s="97"/>
      <c r="O202" s="97"/>
      <c r="P202" s="97"/>
      <c r="Q202" s="112">
        <f>+Q203</f>
        <v>23000</v>
      </c>
      <c r="R202" s="97"/>
      <c r="S202" s="97"/>
      <c r="T202" s="97"/>
      <c r="U202" s="97"/>
    </row>
    <row r="203" spans="1:21" ht="12.75" hidden="1">
      <c r="A203" s="115">
        <v>3121</v>
      </c>
      <c r="B203" s="116" t="s">
        <v>37</v>
      </c>
      <c r="C203" s="97">
        <f t="shared" si="50"/>
        <v>23000</v>
      </c>
      <c r="D203" s="97"/>
      <c r="E203" s="97"/>
      <c r="F203" s="97"/>
      <c r="G203" s="97"/>
      <c r="H203" s="97"/>
      <c r="I203" s="97"/>
      <c r="J203" s="117"/>
      <c r="K203" s="117"/>
      <c r="L203" s="117"/>
      <c r="M203" s="117"/>
      <c r="N203" s="97"/>
      <c r="O203" s="97"/>
      <c r="P203" s="97"/>
      <c r="Q203" s="97">
        <v>23000</v>
      </c>
      <c r="R203" s="97"/>
      <c r="S203" s="97"/>
      <c r="T203" s="97"/>
      <c r="U203" s="97"/>
    </row>
    <row r="204" spans="1:21" ht="12.75">
      <c r="A204" s="118">
        <v>313</v>
      </c>
      <c r="B204" s="119" t="s">
        <v>38</v>
      </c>
      <c r="C204" s="112">
        <f t="shared" si="50"/>
        <v>15954</v>
      </c>
      <c r="D204" s="112"/>
      <c r="E204" s="112"/>
      <c r="F204" s="112"/>
      <c r="G204" s="112"/>
      <c r="H204" s="112"/>
      <c r="I204" s="112"/>
      <c r="J204" s="112">
        <f>SUM(J205:J206)</f>
        <v>354</v>
      </c>
      <c r="K204" s="112">
        <f>SUM(K205:K206)</f>
        <v>0</v>
      </c>
      <c r="L204" s="112"/>
      <c r="M204" s="112"/>
      <c r="N204" s="112"/>
      <c r="O204" s="112"/>
      <c r="P204" s="112"/>
      <c r="Q204" s="112">
        <f>+Q205+Q206</f>
        <v>15600</v>
      </c>
      <c r="R204" s="112"/>
      <c r="S204" s="112"/>
      <c r="T204" s="97"/>
      <c r="U204" s="97"/>
    </row>
    <row r="205" spans="1:21" ht="12.75" hidden="1">
      <c r="A205" s="115">
        <v>3132</v>
      </c>
      <c r="B205" s="132" t="s">
        <v>172</v>
      </c>
      <c r="C205" s="97">
        <f t="shared" si="50"/>
        <v>15954</v>
      </c>
      <c r="D205" s="97"/>
      <c r="E205" s="97"/>
      <c r="F205" s="97"/>
      <c r="G205" s="97"/>
      <c r="H205" s="97"/>
      <c r="I205" s="97"/>
      <c r="J205" s="117">
        <v>354</v>
      </c>
      <c r="K205" s="117"/>
      <c r="L205" s="117"/>
      <c r="M205" s="117"/>
      <c r="N205" s="97"/>
      <c r="O205" s="97"/>
      <c r="P205" s="97"/>
      <c r="Q205" s="97">
        <v>15600</v>
      </c>
      <c r="R205" s="97"/>
      <c r="S205" s="97"/>
      <c r="T205" s="97"/>
      <c r="U205" s="97"/>
    </row>
    <row r="206" spans="1:21" ht="12.75" hidden="1">
      <c r="A206" s="115">
        <v>3133</v>
      </c>
      <c r="B206" s="132" t="s">
        <v>173</v>
      </c>
      <c r="C206" s="97">
        <f t="shared" si="50"/>
        <v>0</v>
      </c>
      <c r="D206" s="97"/>
      <c r="E206" s="97"/>
      <c r="F206" s="97"/>
      <c r="G206" s="97"/>
      <c r="H206" s="97"/>
      <c r="I206" s="97"/>
      <c r="J206" s="117"/>
      <c r="K206" s="117">
        <v>0</v>
      </c>
      <c r="L206" s="117"/>
      <c r="M206" s="117"/>
      <c r="N206" s="97"/>
      <c r="O206" s="97"/>
      <c r="P206" s="97"/>
      <c r="Q206" s="97">
        <v>0</v>
      </c>
      <c r="R206" s="97"/>
      <c r="S206" s="97"/>
      <c r="T206" s="97"/>
      <c r="U206" s="97"/>
    </row>
    <row r="207" spans="1:21" s="94" customFormat="1" ht="12.75">
      <c r="A207" s="95">
        <v>32</v>
      </c>
      <c r="B207" s="111" t="s">
        <v>39</v>
      </c>
      <c r="C207" s="112">
        <f t="shared" si="50"/>
        <v>11150</v>
      </c>
      <c r="D207" s="112"/>
      <c r="E207" s="112"/>
      <c r="F207" s="112"/>
      <c r="G207" s="112"/>
      <c r="H207" s="112"/>
      <c r="I207" s="112"/>
      <c r="J207" s="112"/>
      <c r="K207" s="112">
        <f>+K208+K211</f>
        <v>0</v>
      </c>
      <c r="L207" s="112"/>
      <c r="M207" s="112"/>
      <c r="N207" s="112"/>
      <c r="O207" s="112"/>
      <c r="P207" s="112"/>
      <c r="Q207" s="112">
        <f>+Q208+Q211</f>
        <v>11150</v>
      </c>
      <c r="R207" s="112"/>
      <c r="S207" s="112"/>
      <c r="T207" s="112">
        <v>11150</v>
      </c>
      <c r="U207" s="112">
        <v>11150</v>
      </c>
    </row>
    <row r="208" spans="1:21" s="94" customFormat="1" ht="12.75">
      <c r="A208" s="95">
        <v>321</v>
      </c>
      <c r="B208" s="111" t="s">
        <v>40</v>
      </c>
      <c r="C208" s="112">
        <f t="shared" si="50"/>
        <v>11000</v>
      </c>
      <c r="D208" s="112"/>
      <c r="E208" s="112"/>
      <c r="F208" s="112"/>
      <c r="G208" s="112"/>
      <c r="H208" s="112"/>
      <c r="I208" s="112"/>
      <c r="J208" s="112"/>
      <c r="K208" s="112">
        <f>SUM(K209:K210)</f>
        <v>0</v>
      </c>
      <c r="L208" s="112"/>
      <c r="M208" s="112"/>
      <c r="N208" s="112"/>
      <c r="O208" s="112"/>
      <c r="P208" s="112"/>
      <c r="Q208" s="112">
        <f>SUM(Q209:Q210)</f>
        <v>11000</v>
      </c>
      <c r="R208" s="112"/>
      <c r="S208" s="112"/>
      <c r="T208" s="112"/>
      <c r="U208" s="112"/>
    </row>
    <row r="209" spans="1:21" s="94" customFormat="1" ht="12.75" hidden="1">
      <c r="A209" s="115">
        <v>3211</v>
      </c>
      <c r="B209" s="116" t="s">
        <v>41</v>
      </c>
      <c r="C209" s="97">
        <f t="shared" si="50"/>
        <v>1000</v>
      </c>
      <c r="D209" s="97"/>
      <c r="E209" s="97"/>
      <c r="F209" s="97"/>
      <c r="G209" s="97"/>
      <c r="H209" s="97"/>
      <c r="I209" s="97"/>
      <c r="J209" s="117"/>
      <c r="K209" s="117"/>
      <c r="L209" s="117"/>
      <c r="M209" s="117"/>
      <c r="N209" s="97"/>
      <c r="O209" s="97"/>
      <c r="P209" s="97"/>
      <c r="Q209" s="97">
        <v>1000</v>
      </c>
      <c r="R209" s="97"/>
      <c r="S209" s="97"/>
      <c r="T209" s="112"/>
      <c r="U209" s="112"/>
    </row>
    <row r="210" spans="1:21" s="94" customFormat="1" ht="12.75" hidden="1">
      <c r="A210" s="115">
        <v>3212</v>
      </c>
      <c r="B210" s="116" t="s">
        <v>83</v>
      </c>
      <c r="C210" s="97">
        <f t="shared" si="50"/>
        <v>10000</v>
      </c>
      <c r="D210" s="97"/>
      <c r="E210" s="97"/>
      <c r="F210" s="97"/>
      <c r="G210" s="97"/>
      <c r="H210" s="97"/>
      <c r="I210" s="97"/>
      <c r="J210" s="117"/>
      <c r="K210" s="117"/>
      <c r="L210" s="117"/>
      <c r="M210" s="117"/>
      <c r="N210" s="97"/>
      <c r="O210" s="97"/>
      <c r="P210" s="97"/>
      <c r="Q210" s="97">
        <v>10000</v>
      </c>
      <c r="R210" s="97"/>
      <c r="S210" s="97"/>
      <c r="T210" s="112"/>
      <c r="U210" s="112"/>
    </row>
    <row r="211" spans="1:21" s="94" customFormat="1" ht="13.5" thickBot="1">
      <c r="A211" s="118">
        <v>323</v>
      </c>
      <c r="B211" s="119" t="s">
        <v>50</v>
      </c>
      <c r="C211" s="112">
        <f t="shared" si="50"/>
        <v>150</v>
      </c>
      <c r="D211" s="97"/>
      <c r="E211" s="97"/>
      <c r="F211" s="97"/>
      <c r="G211" s="97"/>
      <c r="H211" s="97"/>
      <c r="I211" s="97"/>
      <c r="J211" s="117"/>
      <c r="K211" s="133">
        <f>SUM(K212:K213)</f>
        <v>0</v>
      </c>
      <c r="L211" s="117"/>
      <c r="M211" s="97"/>
      <c r="N211" s="97"/>
      <c r="O211" s="97"/>
      <c r="P211" s="97"/>
      <c r="Q211" s="112">
        <f>SUM(Q212:Q213)</f>
        <v>150</v>
      </c>
      <c r="R211" s="97"/>
      <c r="S211" s="97"/>
      <c r="T211" s="112"/>
      <c r="U211" s="112"/>
    </row>
    <row r="212" spans="1:21" s="94" customFormat="1" ht="12.75" hidden="1">
      <c r="A212" s="115">
        <v>3236</v>
      </c>
      <c r="B212" s="116" t="s">
        <v>121</v>
      </c>
      <c r="C212" s="97">
        <f t="shared" si="50"/>
        <v>0</v>
      </c>
      <c r="D212" s="97"/>
      <c r="E212" s="97"/>
      <c r="F212" s="97"/>
      <c r="G212" s="97"/>
      <c r="H212" s="97"/>
      <c r="I212" s="97"/>
      <c r="J212" s="117"/>
      <c r="K212" s="117">
        <v>0</v>
      </c>
      <c r="L212" s="117"/>
      <c r="M212" s="97"/>
      <c r="N212" s="97"/>
      <c r="O212" s="97"/>
      <c r="P212" s="97"/>
      <c r="Q212" s="97">
        <v>0</v>
      </c>
      <c r="R212" s="97"/>
      <c r="S212" s="97"/>
      <c r="T212" s="112"/>
      <c r="U212" s="112"/>
    </row>
    <row r="213" spans="1:21" s="94" customFormat="1" ht="13.5" hidden="1" thickBot="1">
      <c r="A213" s="115">
        <v>3237</v>
      </c>
      <c r="B213" s="116" t="s">
        <v>122</v>
      </c>
      <c r="C213" s="97">
        <f t="shared" si="50"/>
        <v>150</v>
      </c>
      <c r="D213" s="112"/>
      <c r="E213" s="112"/>
      <c r="F213" s="112"/>
      <c r="G213" s="112"/>
      <c r="H213" s="112"/>
      <c r="I213" s="112"/>
      <c r="J213" s="112"/>
      <c r="K213" s="97"/>
      <c r="L213" s="112"/>
      <c r="M213" s="112"/>
      <c r="N213" s="112"/>
      <c r="O213" s="112"/>
      <c r="P213" s="112"/>
      <c r="Q213" s="97">
        <v>150</v>
      </c>
      <c r="R213" s="112"/>
      <c r="S213" s="97"/>
      <c r="T213" s="112"/>
      <c r="U213" s="112"/>
    </row>
    <row r="214" spans="1:21" ht="14.25" thickBot="1" thickTop="1">
      <c r="A214" s="156"/>
      <c r="B214" s="157" t="s">
        <v>75</v>
      </c>
      <c r="C214" s="129">
        <f>+C198</f>
        <v>185250</v>
      </c>
      <c r="D214" s="158"/>
      <c r="E214" s="158"/>
      <c r="F214" s="158"/>
      <c r="G214" s="158"/>
      <c r="H214" s="159"/>
      <c r="I214" s="159"/>
      <c r="J214" s="129">
        <f>+J198</f>
        <v>2500</v>
      </c>
      <c r="K214" s="129">
        <f>+K198</f>
        <v>0</v>
      </c>
      <c r="L214" s="159"/>
      <c r="M214" s="159"/>
      <c r="N214" s="159"/>
      <c r="O214" s="159"/>
      <c r="P214" s="159"/>
      <c r="Q214" s="160">
        <f>+Q198</f>
        <v>182750</v>
      </c>
      <c r="R214" s="158"/>
      <c r="S214" s="160"/>
      <c r="T214" s="129">
        <f>+T198</f>
        <v>185250</v>
      </c>
      <c r="U214" s="129">
        <f>+U198</f>
        <v>185250</v>
      </c>
    </row>
    <row r="215" spans="1:21" ht="14.25" thickBot="1" thickTop="1">
      <c r="A215" s="161"/>
      <c r="B215" s="162"/>
      <c r="C215" s="126"/>
      <c r="D215" s="163"/>
      <c r="E215" s="163"/>
      <c r="F215" s="163"/>
      <c r="G215" s="163"/>
      <c r="H215" s="126"/>
      <c r="I215" s="126"/>
      <c r="J215" s="126"/>
      <c r="K215" s="126"/>
      <c r="L215" s="126"/>
      <c r="M215" s="126"/>
      <c r="N215" s="126"/>
      <c r="O215" s="126"/>
      <c r="P215" s="126"/>
      <c r="Q215" s="169"/>
      <c r="R215" s="170"/>
      <c r="S215" s="171"/>
      <c r="T215" s="159"/>
      <c r="U215" s="159"/>
    </row>
    <row r="216" spans="1:21" ht="80.25" thickBot="1" thickTop="1">
      <c r="A216" s="144" t="s">
        <v>28</v>
      </c>
      <c r="B216" s="108" t="s">
        <v>193</v>
      </c>
      <c r="C216" s="145" t="s">
        <v>211</v>
      </c>
      <c r="D216" s="145" t="s">
        <v>15</v>
      </c>
      <c r="E216" s="145" t="s">
        <v>16</v>
      </c>
      <c r="F216" s="145" t="s">
        <v>30</v>
      </c>
      <c r="G216" s="145" t="s">
        <v>18</v>
      </c>
      <c r="H216" s="145" t="s">
        <v>5</v>
      </c>
      <c r="I216" s="145" t="s">
        <v>19</v>
      </c>
      <c r="J216" s="145" t="s">
        <v>6</v>
      </c>
      <c r="K216" s="145" t="s">
        <v>20</v>
      </c>
      <c r="L216" s="145" t="s">
        <v>21</v>
      </c>
      <c r="M216" s="145" t="s">
        <v>32</v>
      </c>
      <c r="N216" s="145" t="s">
        <v>105</v>
      </c>
      <c r="O216" s="145" t="s">
        <v>23</v>
      </c>
      <c r="P216" s="145" t="s">
        <v>8</v>
      </c>
      <c r="Q216" s="145" t="s">
        <v>171</v>
      </c>
      <c r="R216" s="145" t="s">
        <v>25</v>
      </c>
      <c r="S216" s="145" t="s">
        <v>106</v>
      </c>
      <c r="T216" s="145" t="s">
        <v>190</v>
      </c>
      <c r="U216" s="145" t="s">
        <v>212</v>
      </c>
    </row>
    <row r="217" spans="1:21" ht="13.5" thickTop="1">
      <c r="A217" s="161"/>
      <c r="B217" s="162"/>
      <c r="C217" s="126"/>
      <c r="D217" s="163"/>
      <c r="E217" s="163"/>
      <c r="F217" s="163"/>
      <c r="G217" s="163"/>
      <c r="H217" s="126"/>
      <c r="I217" s="126"/>
      <c r="J217" s="126"/>
      <c r="K217" s="126"/>
      <c r="L217" s="126"/>
      <c r="M217" s="126"/>
      <c r="N217" s="126"/>
      <c r="O217" s="126"/>
      <c r="P217" s="126"/>
      <c r="Q217" s="163"/>
      <c r="R217" s="163"/>
      <c r="S217" s="163"/>
      <c r="T217" s="126"/>
      <c r="U217" s="126"/>
    </row>
    <row r="218" spans="1:21" ht="12.75">
      <c r="A218" s="101">
        <v>3</v>
      </c>
      <c r="B218" s="109" t="s">
        <v>34</v>
      </c>
      <c r="C218" s="110">
        <f aca="true" t="shared" si="51" ref="C218:C234">SUM(D218:S218)</f>
        <v>7010500</v>
      </c>
      <c r="D218" s="110"/>
      <c r="E218" s="110"/>
      <c r="F218" s="110"/>
      <c r="G218" s="110"/>
      <c r="H218" s="110"/>
      <c r="I218" s="110"/>
      <c r="J218" s="110"/>
      <c r="K218" s="110">
        <f>+K219+K229</f>
        <v>7010500</v>
      </c>
      <c r="L218" s="110"/>
      <c r="M218" s="110"/>
      <c r="N218" s="110"/>
      <c r="O218" s="110"/>
      <c r="P218" s="110"/>
      <c r="Q218" s="110">
        <f>+Q219+Q229</f>
        <v>0</v>
      </c>
      <c r="R218" s="110">
        <f>+R219+R229</f>
        <v>0</v>
      </c>
      <c r="S218" s="110"/>
      <c r="T218" s="110">
        <v>7010500</v>
      </c>
      <c r="U218" s="110">
        <v>7010500</v>
      </c>
    </row>
    <row r="219" spans="1:21" ht="12.75">
      <c r="A219" s="95">
        <v>31</v>
      </c>
      <c r="B219" s="111" t="s">
        <v>35</v>
      </c>
      <c r="C219" s="112">
        <f t="shared" si="51"/>
        <v>6797500</v>
      </c>
      <c r="D219" s="112"/>
      <c r="E219" s="112"/>
      <c r="F219" s="112"/>
      <c r="G219" s="112"/>
      <c r="H219" s="112"/>
      <c r="I219" s="112"/>
      <c r="J219" s="112"/>
      <c r="K219" s="112">
        <f>+K220+K224+K226</f>
        <v>6797500</v>
      </c>
      <c r="L219" s="112"/>
      <c r="M219" s="112"/>
      <c r="N219" s="112"/>
      <c r="O219" s="112"/>
      <c r="P219" s="112"/>
      <c r="Q219" s="112">
        <f>+Q220+Q224+Q226</f>
        <v>0</v>
      </c>
      <c r="R219" s="112">
        <f>+R220+R224+R226</f>
        <v>0</v>
      </c>
      <c r="S219" s="112"/>
      <c r="T219" s="112">
        <v>6797500</v>
      </c>
      <c r="U219" s="112">
        <v>6797500</v>
      </c>
    </row>
    <row r="220" spans="1:21" ht="12.75">
      <c r="A220" s="118">
        <v>311</v>
      </c>
      <c r="B220" s="119" t="s">
        <v>36</v>
      </c>
      <c r="C220" s="112">
        <f t="shared" si="51"/>
        <v>5640000</v>
      </c>
      <c r="D220" s="112"/>
      <c r="E220" s="112"/>
      <c r="F220" s="112"/>
      <c r="G220" s="112"/>
      <c r="H220" s="112"/>
      <c r="I220" s="97"/>
      <c r="J220" s="112"/>
      <c r="K220" s="112">
        <f>+K221+K222+K223</f>
        <v>5640000</v>
      </c>
      <c r="L220" s="112"/>
      <c r="M220" s="117"/>
      <c r="N220" s="112"/>
      <c r="O220" s="112"/>
      <c r="P220" s="112"/>
      <c r="Q220" s="112">
        <f>+Q221</f>
        <v>0</v>
      </c>
      <c r="R220" s="112">
        <f>+R221+R222+R223</f>
        <v>0</v>
      </c>
      <c r="S220" s="97"/>
      <c r="T220" s="97"/>
      <c r="U220" s="97"/>
    </row>
    <row r="221" spans="1:21" ht="12.75" hidden="1">
      <c r="A221" s="115">
        <v>3111</v>
      </c>
      <c r="B221" s="116" t="s">
        <v>115</v>
      </c>
      <c r="C221" s="97">
        <f t="shared" si="51"/>
        <v>5500000</v>
      </c>
      <c r="D221" s="112"/>
      <c r="E221" s="112"/>
      <c r="F221" s="112"/>
      <c r="G221" s="97"/>
      <c r="H221" s="112"/>
      <c r="I221" s="97"/>
      <c r="J221" s="97"/>
      <c r="K221" s="97">
        <v>5500000</v>
      </c>
      <c r="L221" s="97"/>
      <c r="M221" s="117"/>
      <c r="N221" s="112"/>
      <c r="O221" s="112"/>
      <c r="P221" s="112"/>
      <c r="Q221" s="97"/>
      <c r="R221" s="97"/>
      <c r="S221" s="97"/>
      <c r="T221" s="97"/>
      <c r="U221" s="97"/>
    </row>
    <row r="222" spans="1:21" ht="12.75" hidden="1">
      <c r="A222" s="115">
        <v>3113</v>
      </c>
      <c r="B222" s="116" t="s">
        <v>123</v>
      </c>
      <c r="C222" s="97">
        <f t="shared" si="51"/>
        <v>100000</v>
      </c>
      <c r="D222" s="112"/>
      <c r="E222" s="112"/>
      <c r="F222" s="112"/>
      <c r="G222" s="97"/>
      <c r="H222" s="112"/>
      <c r="I222" s="97"/>
      <c r="J222" s="97"/>
      <c r="K222" s="97">
        <v>100000</v>
      </c>
      <c r="L222" s="97"/>
      <c r="M222" s="117"/>
      <c r="N222" s="112"/>
      <c r="O222" s="112"/>
      <c r="P222" s="112"/>
      <c r="Q222" s="97"/>
      <c r="R222" s="97"/>
      <c r="S222" s="97"/>
      <c r="T222" s="97"/>
      <c r="U222" s="97"/>
    </row>
    <row r="223" spans="1:21" ht="12.75" hidden="1">
      <c r="A223" s="115">
        <v>3114</v>
      </c>
      <c r="B223" s="116" t="s">
        <v>124</v>
      </c>
      <c r="C223" s="97">
        <f t="shared" si="51"/>
        <v>40000</v>
      </c>
      <c r="D223" s="112"/>
      <c r="E223" s="112"/>
      <c r="F223" s="112"/>
      <c r="G223" s="97"/>
      <c r="H223" s="112"/>
      <c r="I223" s="97"/>
      <c r="J223" s="97"/>
      <c r="K223" s="97">
        <v>40000</v>
      </c>
      <c r="L223" s="97"/>
      <c r="M223" s="117"/>
      <c r="N223" s="112"/>
      <c r="O223" s="112"/>
      <c r="P223" s="112"/>
      <c r="Q223" s="97"/>
      <c r="R223" s="97"/>
      <c r="S223" s="97"/>
      <c r="T223" s="97"/>
      <c r="U223" s="97"/>
    </row>
    <row r="224" spans="1:21" ht="12.75">
      <c r="A224" s="118">
        <v>312</v>
      </c>
      <c r="B224" s="119" t="s">
        <v>37</v>
      </c>
      <c r="C224" s="112">
        <f t="shared" si="51"/>
        <v>250000</v>
      </c>
      <c r="D224" s="97"/>
      <c r="E224" s="97"/>
      <c r="F224" s="97"/>
      <c r="G224" s="97"/>
      <c r="H224" s="97"/>
      <c r="I224" s="97"/>
      <c r="J224" s="133"/>
      <c r="K224" s="112">
        <f>+K225</f>
        <v>250000</v>
      </c>
      <c r="L224" s="117"/>
      <c r="M224" s="117"/>
      <c r="N224" s="97"/>
      <c r="O224" s="97"/>
      <c r="P224" s="97"/>
      <c r="Q224" s="112">
        <f>+Q225</f>
        <v>0</v>
      </c>
      <c r="R224" s="112">
        <f>+R225</f>
        <v>0</v>
      </c>
      <c r="S224" s="97"/>
      <c r="T224" s="97"/>
      <c r="U224" s="97"/>
    </row>
    <row r="225" spans="1:21" ht="12.75" hidden="1">
      <c r="A225" s="115">
        <v>3121</v>
      </c>
      <c r="B225" s="116" t="s">
        <v>37</v>
      </c>
      <c r="C225" s="97">
        <f t="shared" si="51"/>
        <v>250000</v>
      </c>
      <c r="D225" s="97"/>
      <c r="E225" s="97"/>
      <c r="F225" s="97"/>
      <c r="G225" s="97"/>
      <c r="H225" s="97"/>
      <c r="I225" s="97"/>
      <c r="J225" s="117"/>
      <c r="K225" s="117">
        <v>250000</v>
      </c>
      <c r="L225" s="117"/>
      <c r="M225" s="117"/>
      <c r="N225" s="97"/>
      <c r="O225" s="97"/>
      <c r="P225" s="97"/>
      <c r="Q225" s="97"/>
      <c r="R225" s="97"/>
      <c r="S225" s="97"/>
      <c r="T225" s="97"/>
      <c r="U225" s="97"/>
    </row>
    <row r="226" spans="1:21" ht="12.75">
      <c r="A226" s="118">
        <v>313</v>
      </c>
      <c r="B226" s="119" t="s">
        <v>38</v>
      </c>
      <c r="C226" s="112">
        <f t="shared" si="51"/>
        <v>907500</v>
      </c>
      <c r="D226" s="112"/>
      <c r="E226" s="112"/>
      <c r="F226" s="112"/>
      <c r="G226" s="112"/>
      <c r="H226" s="112"/>
      <c r="I226" s="112"/>
      <c r="J226" s="112"/>
      <c r="K226" s="112">
        <f>+K227+K228</f>
        <v>907500</v>
      </c>
      <c r="L226" s="112"/>
      <c r="M226" s="112"/>
      <c r="N226" s="112"/>
      <c r="O226" s="112"/>
      <c r="P226" s="112"/>
      <c r="Q226" s="112">
        <f>+Q227+Q228</f>
        <v>0</v>
      </c>
      <c r="R226" s="112">
        <f>+R227+R228</f>
        <v>0</v>
      </c>
      <c r="S226" s="112"/>
      <c r="T226" s="97"/>
      <c r="U226" s="97"/>
    </row>
    <row r="227" spans="1:21" ht="12.75" hidden="1">
      <c r="A227" s="115">
        <v>3132</v>
      </c>
      <c r="B227" s="132" t="s">
        <v>172</v>
      </c>
      <c r="C227" s="97">
        <f t="shared" si="51"/>
        <v>907500</v>
      </c>
      <c r="D227" s="97"/>
      <c r="E227" s="97"/>
      <c r="F227" s="97"/>
      <c r="G227" s="97"/>
      <c r="H227" s="97"/>
      <c r="I227" s="97"/>
      <c r="J227" s="117"/>
      <c r="K227" s="117">
        <v>907500</v>
      </c>
      <c r="L227" s="117"/>
      <c r="M227" s="117"/>
      <c r="N227" s="97"/>
      <c r="O227" s="97"/>
      <c r="P227" s="97"/>
      <c r="Q227" s="97"/>
      <c r="R227" s="97"/>
      <c r="S227" s="97"/>
      <c r="T227" s="97"/>
      <c r="U227" s="97"/>
    </row>
    <row r="228" spans="1:21" ht="12.75" hidden="1">
      <c r="A228" s="115">
        <v>3133</v>
      </c>
      <c r="B228" s="132" t="s">
        <v>173</v>
      </c>
      <c r="C228" s="97">
        <f t="shared" si="51"/>
        <v>0</v>
      </c>
      <c r="D228" s="97"/>
      <c r="E228" s="97"/>
      <c r="F228" s="97"/>
      <c r="G228" s="97"/>
      <c r="H228" s="97"/>
      <c r="I228" s="97"/>
      <c r="J228" s="117"/>
      <c r="K228" s="117">
        <v>0</v>
      </c>
      <c r="L228" s="117"/>
      <c r="M228" s="117"/>
      <c r="N228" s="97"/>
      <c r="O228" s="97"/>
      <c r="P228" s="97"/>
      <c r="Q228" s="97">
        <v>0</v>
      </c>
      <c r="R228" s="97">
        <v>0</v>
      </c>
      <c r="S228" s="97"/>
      <c r="T228" s="97"/>
      <c r="U228" s="97"/>
    </row>
    <row r="229" spans="1:21" ht="12.75">
      <c r="A229" s="95">
        <v>32</v>
      </c>
      <c r="B229" s="111" t="s">
        <v>39</v>
      </c>
      <c r="C229" s="112">
        <f t="shared" si="51"/>
        <v>213000</v>
      </c>
      <c r="D229" s="112"/>
      <c r="E229" s="112"/>
      <c r="F229" s="112"/>
      <c r="G229" s="112"/>
      <c r="H229" s="112"/>
      <c r="I229" s="112"/>
      <c r="J229" s="112"/>
      <c r="K229" s="112">
        <f>+K230+K233</f>
        <v>213000</v>
      </c>
      <c r="L229" s="112"/>
      <c r="M229" s="112"/>
      <c r="N229" s="112"/>
      <c r="O229" s="112"/>
      <c r="P229" s="112"/>
      <c r="Q229" s="112">
        <f>+Q230+Q233</f>
        <v>0</v>
      </c>
      <c r="R229" s="112">
        <f>+R230+R233</f>
        <v>0</v>
      </c>
      <c r="S229" s="112"/>
      <c r="T229" s="112">
        <v>213000</v>
      </c>
      <c r="U229" s="112">
        <v>213000</v>
      </c>
    </row>
    <row r="230" spans="1:21" ht="12.75">
      <c r="A230" s="95">
        <v>321</v>
      </c>
      <c r="B230" s="111" t="s">
        <v>40</v>
      </c>
      <c r="C230" s="112">
        <f t="shared" si="51"/>
        <v>195000</v>
      </c>
      <c r="D230" s="112"/>
      <c r="E230" s="112"/>
      <c r="F230" s="112"/>
      <c r="G230" s="112"/>
      <c r="H230" s="112"/>
      <c r="I230" s="112"/>
      <c r="J230" s="112"/>
      <c r="K230" s="112">
        <f>SUM(K231:K232)</f>
        <v>195000</v>
      </c>
      <c r="L230" s="112"/>
      <c r="M230" s="112"/>
      <c r="N230" s="112"/>
      <c r="O230" s="112"/>
      <c r="P230" s="112"/>
      <c r="Q230" s="112">
        <f>SUM(Q231:Q232)</f>
        <v>0</v>
      </c>
      <c r="R230" s="112">
        <f>SUM(R231:R232)</f>
        <v>0</v>
      </c>
      <c r="S230" s="112"/>
      <c r="T230" s="112"/>
      <c r="U230" s="112"/>
    </row>
    <row r="231" spans="1:21" ht="12.75" hidden="1">
      <c r="A231" s="115">
        <v>3211</v>
      </c>
      <c r="B231" s="116" t="s">
        <v>41</v>
      </c>
      <c r="C231" s="97">
        <f t="shared" si="51"/>
        <v>5000</v>
      </c>
      <c r="D231" s="97"/>
      <c r="E231" s="97"/>
      <c r="F231" s="97"/>
      <c r="G231" s="97"/>
      <c r="H231" s="97"/>
      <c r="I231" s="97"/>
      <c r="J231" s="117"/>
      <c r="K231" s="117">
        <v>5000</v>
      </c>
      <c r="L231" s="117"/>
      <c r="M231" s="117"/>
      <c r="N231" s="97"/>
      <c r="O231" s="97"/>
      <c r="P231" s="97"/>
      <c r="Q231" s="97"/>
      <c r="R231" s="97"/>
      <c r="S231" s="97"/>
      <c r="T231" s="112"/>
      <c r="U231" s="112"/>
    </row>
    <row r="232" spans="1:21" ht="22.5" hidden="1">
      <c r="A232" s="115">
        <v>3212</v>
      </c>
      <c r="B232" s="212" t="s">
        <v>217</v>
      </c>
      <c r="C232" s="97">
        <f t="shared" si="51"/>
        <v>190000</v>
      </c>
      <c r="D232" s="97"/>
      <c r="E232" s="97"/>
      <c r="F232" s="97"/>
      <c r="G232" s="97"/>
      <c r="H232" s="97"/>
      <c r="I232" s="97"/>
      <c r="J232" s="117"/>
      <c r="K232" s="117">
        <v>190000</v>
      </c>
      <c r="L232" s="117"/>
      <c r="M232" s="117"/>
      <c r="N232" s="97"/>
      <c r="O232" s="97"/>
      <c r="P232" s="97"/>
      <c r="Q232" s="97"/>
      <c r="R232" s="97"/>
      <c r="S232" s="97"/>
      <c r="T232" s="112"/>
      <c r="U232" s="112"/>
    </row>
    <row r="233" spans="1:21" ht="13.5" thickBot="1">
      <c r="A233" s="118">
        <v>329</v>
      </c>
      <c r="B233" s="119" t="s">
        <v>194</v>
      </c>
      <c r="C233" s="112">
        <f t="shared" si="51"/>
        <v>18000</v>
      </c>
      <c r="D233" s="97"/>
      <c r="E233" s="97"/>
      <c r="F233" s="97"/>
      <c r="G233" s="97"/>
      <c r="H233" s="97"/>
      <c r="I233" s="97"/>
      <c r="J233" s="117"/>
      <c r="K233" s="112">
        <f>SUM(K234:K234)</f>
        <v>18000</v>
      </c>
      <c r="L233" s="117"/>
      <c r="M233" s="97"/>
      <c r="N233" s="97"/>
      <c r="O233" s="97"/>
      <c r="P233" s="97"/>
      <c r="Q233" s="112">
        <f>SUM(Q234:Q234)</f>
        <v>0</v>
      </c>
      <c r="R233" s="112">
        <f>SUM(R234:R234)</f>
        <v>0</v>
      </c>
      <c r="S233" s="97"/>
      <c r="T233" s="112"/>
      <c r="U233" s="112"/>
    </row>
    <row r="234" spans="1:21" ht="13.5" hidden="1" thickBot="1">
      <c r="A234" s="115">
        <v>3295</v>
      </c>
      <c r="B234" s="116" t="s">
        <v>154</v>
      </c>
      <c r="C234" s="97">
        <f t="shared" si="51"/>
        <v>18000</v>
      </c>
      <c r="D234" s="97"/>
      <c r="E234" s="97"/>
      <c r="F234" s="97"/>
      <c r="G234" s="97"/>
      <c r="H234" s="97"/>
      <c r="I234" s="97"/>
      <c r="J234" s="117"/>
      <c r="K234" s="117">
        <v>18000</v>
      </c>
      <c r="L234" s="117"/>
      <c r="M234" s="97"/>
      <c r="N234" s="97"/>
      <c r="O234" s="97"/>
      <c r="P234" s="97"/>
      <c r="Q234" s="97">
        <v>0</v>
      </c>
      <c r="R234" s="97"/>
      <c r="S234" s="97"/>
      <c r="T234" s="112"/>
      <c r="U234" s="112"/>
    </row>
    <row r="235" spans="1:21" ht="14.25" thickBot="1" thickTop="1">
      <c r="A235" s="156"/>
      <c r="B235" s="157" t="s">
        <v>75</v>
      </c>
      <c r="C235" s="129">
        <f>+C218</f>
        <v>7010500</v>
      </c>
      <c r="D235" s="158"/>
      <c r="E235" s="158"/>
      <c r="F235" s="158"/>
      <c r="G235" s="158"/>
      <c r="H235" s="159"/>
      <c r="I235" s="159"/>
      <c r="J235" s="129">
        <f>+J218</f>
        <v>0</v>
      </c>
      <c r="K235" s="129">
        <f>+K218</f>
        <v>7010500</v>
      </c>
      <c r="L235" s="159"/>
      <c r="M235" s="159"/>
      <c r="N235" s="159"/>
      <c r="O235" s="159"/>
      <c r="P235" s="159"/>
      <c r="Q235" s="160">
        <f>+Q218</f>
        <v>0</v>
      </c>
      <c r="R235" s="129">
        <f>+R218</f>
        <v>0</v>
      </c>
      <c r="S235" s="160"/>
      <c r="T235" s="129">
        <f>+T218</f>
        <v>7010500</v>
      </c>
      <c r="U235" s="129">
        <f>+U218</f>
        <v>7010500</v>
      </c>
    </row>
    <row r="236" spans="1:21" ht="14.25" thickBot="1" thickTop="1">
      <c r="A236" s="156"/>
      <c r="B236" s="157" t="s">
        <v>183</v>
      </c>
      <c r="C236" s="187">
        <f>+C52+C113+C181+C194+C214+C235</f>
        <v>9616523</v>
      </c>
      <c r="D236" s="158"/>
      <c r="E236" s="158"/>
      <c r="F236" s="158"/>
      <c r="G236" s="158"/>
      <c r="H236" s="159"/>
      <c r="I236" s="159"/>
      <c r="J236" s="129"/>
      <c r="K236" s="129"/>
      <c r="L236" s="159"/>
      <c r="M236" s="159"/>
      <c r="N236" s="159"/>
      <c r="O236" s="159"/>
      <c r="P236" s="159"/>
      <c r="Q236" s="160"/>
      <c r="R236" s="158"/>
      <c r="S236" s="160"/>
      <c r="T236" s="187">
        <f>+T52+T113+T181+T194+T214+T235</f>
        <v>9600073</v>
      </c>
      <c r="U236" s="187">
        <f>+U52+U113+U181+U194+U214+U235</f>
        <v>9600073</v>
      </c>
    </row>
    <row r="237" spans="1:21" ht="14.25" thickBot="1" thickTop="1">
      <c r="A237" s="156"/>
      <c r="B237" s="157" t="s">
        <v>213</v>
      </c>
      <c r="C237" s="187"/>
      <c r="D237" s="158"/>
      <c r="E237" s="158"/>
      <c r="F237" s="158"/>
      <c r="G237" s="158"/>
      <c r="H237" s="159"/>
      <c r="I237" s="159"/>
      <c r="J237" s="129"/>
      <c r="K237" s="129"/>
      <c r="L237" s="159"/>
      <c r="M237" s="159"/>
      <c r="N237" s="159"/>
      <c r="O237" s="159"/>
      <c r="P237" s="159"/>
      <c r="Q237" s="160"/>
      <c r="R237" s="158"/>
      <c r="S237" s="160"/>
      <c r="T237" s="187"/>
      <c r="U237" s="187"/>
    </row>
    <row r="238" ht="13.5" thickTop="1"/>
  </sheetData>
  <sheetProtection selectLockedCells="1" selectUnlockedCells="1"/>
  <mergeCells count="1">
    <mergeCell ref="A1:U1"/>
  </mergeCells>
  <printOptions horizontalCentered="1"/>
  <pageMargins left="0.1968503937007874" right="0.1968503937007874" top="0.4330708661417323" bottom="0.3937007874015748" header="0.5118110236220472" footer="0.1968503937007874"/>
  <pageSetup firstPageNumber="1" useFirstPageNumber="1" horizontalDpi="600" verticalDpi="600" orientation="landscape" paperSize="9" scale="49" r:id="rId1"/>
  <headerFooter alignWithMargins="0">
    <oddFooter>&amp;R&amp;P</oddFooter>
  </headerFooter>
  <rowBreaks count="3" manualBreakCount="3">
    <brk id="52" max="255" man="1"/>
    <brk id="115" max="255" man="1"/>
    <brk id="18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Darinka</cp:lastModifiedBy>
  <cp:lastPrinted>2020-04-01T09:33:16Z</cp:lastPrinted>
  <dcterms:created xsi:type="dcterms:W3CDTF">2013-09-11T11:00:21Z</dcterms:created>
  <dcterms:modified xsi:type="dcterms:W3CDTF">2020-12-22T08:38:54Z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